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Zagata\IJSD\Docs\k.graudumniece\BRIVPUSDIENAS\2021_2022\Pakas\"/>
    </mc:Choice>
  </mc:AlternateContent>
  <xr:revisionPtr revIDLastSave="0" documentId="8_{B4D8EC3A-D613-4D39-B569-1F633A99F678}" xr6:coauthVersionLast="46" xr6:coauthVersionMax="46" xr10:uidLastSave="{00000000-0000-0000-0000-000000000000}"/>
  <bookViews>
    <workbookView xWindow="-108" yWindow="-108" windowWidth="23256" windowHeight="12576" firstSheet="2" xr2:uid="{00000000-000D-0000-FFFF-FFFF00000000}"/>
  </bookViews>
  <sheets>
    <sheet name="1.paka_5 dienām" sheetId="14" r:id="rId1"/>
    <sheet name="2.paka_5 dienām" sheetId="16" r:id="rId2"/>
    <sheet name="3.paka_5 dienām" sheetId="15" r:id="rId3"/>
    <sheet name="4.paka_7 dienām" sheetId="22" r:id="rId4"/>
    <sheet name="5.paka_8 dienām" sheetId="17" r:id="rId5"/>
    <sheet name="6.paka_10 dienām" sheetId="21" r:id="rId6"/>
    <sheet name="7.paka_11 dienām" sheetId="1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22" l="1"/>
  <c r="G4" i="22"/>
  <c r="F4" i="22"/>
  <c r="E4" i="22"/>
  <c r="D4" i="22"/>
  <c r="L9" i="22"/>
  <c r="G9" i="22"/>
  <c r="F9" i="22"/>
  <c r="E9" i="22"/>
  <c r="D9" i="22"/>
  <c r="L7" i="22"/>
  <c r="G7" i="22"/>
  <c r="F7" i="22"/>
  <c r="E7" i="22"/>
  <c r="D7" i="22"/>
  <c r="L3" i="22"/>
  <c r="G3" i="22"/>
  <c r="F3" i="22"/>
  <c r="E3" i="22"/>
  <c r="D3" i="22"/>
  <c r="L5" i="22"/>
  <c r="L6" i="22"/>
  <c r="L8" i="22"/>
  <c r="L10" i="22"/>
  <c r="G14" i="22"/>
  <c r="F14" i="22"/>
  <c r="E14" i="22"/>
  <c r="D14" i="22"/>
  <c r="B14" i="22"/>
  <c r="L14" i="22" s="1"/>
  <c r="G13" i="22"/>
  <c r="F13" i="22"/>
  <c r="E13" i="22"/>
  <c r="D13" i="22"/>
  <c r="B13" i="22"/>
  <c r="G12" i="22"/>
  <c r="F12" i="22"/>
  <c r="E12" i="22"/>
  <c r="D12" i="22"/>
  <c r="B12" i="22"/>
  <c r="G11" i="22"/>
  <c r="F11" i="22"/>
  <c r="E11" i="22"/>
  <c r="D11" i="22"/>
  <c r="B11" i="22"/>
  <c r="L11" i="22" s="1"/>
  <c r="G10" i="22"/>
  <c r="F10" i="22"/>
  <c r="E10" i="22"/>
  <c r="D10" i="22"/>
  <c r="G8" i="22"/>
  <c r="F8" i="22"/>
  <c r="E8" i="22"/>
  <c r="D8" i="22"/>
  <c r="G6" i="22"/>
  <c r="F6" i="22"/>
  <c r="E6" i="22"/>
  <c r="D6" i="22"/>
  <c r="G5" i="22"/>
  <c r="F5" i="22"/>
  <c r="E5" i="22"/>
  <c r="D5" i="22"/>
  <c r="L6" i="19"/>
  <c r="G6" i="19"/>
  <c r="F6" i="19"/>
  <c r="E6" i="19"/>
  <c r="D6" i="19"/>
  <c r="L13" i="19"/>
  <c r="G13" i="19"/>
  <c r="F13" i="19"/>
  <c r="E13" i="19"/>
  <c r="D13" i="19"/>
  <c r="L11" i="19"/>
  <c r="L12" i="19"/>
  <c r="L14" i="19"/>
  <c r="L10" i="19"/>
  <c r="L4" i="19"/>
  <c r="L5" i="19"/>
  <c r="L7" i="19"/>
  <c r="L8" i="19"/>
  <c r="L3" i="19"/>
  <c r="G15" i="22" l="1"/>
  <c r="L13" i="22"/>
  <c r="F15" i="22"/>
  <c r="L12" i="22"/>
  <c r="D15" i="22"/>
  <c r="E15" i="22"/>
  <c r="G18" i="19"/>
  <c r="F18" i="19"/>
  <c r="E18" i="19"/>
  <c r="D18" i="19"/>
  <c r="B18" i="19"/>
  <c r="L18" i="19" s="1"/>
  <c r="G17" i="19"/>
  <c r="F17" i="19"/>
  <c r="E17" i="19"/>
  <c r="D17" i="19"/>
  <c r="B17" i="19"/>
  <c r="L17" i="19" s="1"/>
  <c r="G16" i="19"/>
  <c r="F16" i="19"/>
  <c r="E16" i="19"/>
  <c r="D16" i="19"/>
  <c r="B16" i="19"/>
  <c r="G15" i="19"/>
  <c r="F15" i="19"/>
  <c r="E15" i="19"/>
  <c r="D15" i="19"/>
  <c r="B15" i="19"/>
  <c r="L15" i="19" s="1"/>
  <c r="G14" i="19"/>
  <c r="F14" i="19"/>
  <c r="E14" i="19"/>
  <c r="D14" i="19"/>
  <c r="G12" i="19"/>
  <c r="F12" i="19"/>
  <c r="E12" i="19"/>
  <c r="D12" i="19"/>
  <c r="G11" i="19"/>
  <c r="F11" i="19"/>
  <c r="E11" i="19"/>
  <c r="D11" i="19"/>
  <c r="G10" i="19"/>
  <c r="F10" i="19"/>
  <c r="E10" i="19"/>
  <c r="D10" i="19"/>
  <c r="G9" i="19"/>
  <c r="F9" i="19"/>
  <c r="E9" i="19"/>
  <c r="D9" i="19"/>
  <c r="G8" i="19"/>
  <c r="F8" i="19"/>
  <c r="E8" i="19"/>
  <c r="D8" i="19"/>
  <c r="G7" i="19"/>
  <c r="F7" i="19"/>
  <c r="E7" i="19"/>
  <c r="D7" i="19"/>
  <c r="G5" i="19"/>
  <c r="F5" i="19"/>
  <c r="E5" i="19"/>
  <c r="D5" i="19"/>
  <c r="G4" i="19"/>
  <c r="F4" i="19"/>
  <c r="E4" i="19"/>
  <c r="D4" i="19"/>
  <c r="G3" i="19"/>
  <c r="F3" i="19"/>
  <c r="E3" i="19"/>
  <c r="D3" i="19"/>
  <c r="L5" i="21"/>
  <c r="G5" i="21"/>
  <c r="F5" i="21"/>
  <c r="E5" i="21"/>
  <c r="D5" i="21"/>
  <c r="G4" i="21"/>
  <c r="F4" i="21"/>
  <c r="E4" i="21"/>
  <c r="D4" i="21"/>
  <c r="B4" i="21"/>
  <c r="L4" i="21" s="1"/>
  <c r="L14" i="21"/>
  <c r="G14" i="21"/>
  <c r="F14" i="21"/>
  <c r="E14" i="21"/>
  <c r="D14" i="21"/>
  <c r="B14" i="21"/>
  <c r="G8" i="21"/>
  <c r="F8" i="21"/>
  <c r="E8" i="21"/>
  <c r="D8" i="21"/>
  <c r="G16" i="21"/>
  <c r="F16" i="21"/>
  <c r="E16" i="21"/>
  <c r="D16" i="21"/>
  <c r="B16" i="21"/>
  <c r="G15" i="21"/>
  <c r="F15" i="21"/>
  <c r="E15" i="21"/>
  <c r="D15" i="21"/>
  <c r="B15" i="21"/>
  <c r="G13" i="21"/>
  <c r="F13" i="21"/>
  <c r="E13" i="21"/>
  <c r="D13" i="21"/>
  <c r="B13" i="21"/>
  <c r="L13" i="21" s="1"/>
  <c r="L12" i="21"/>
  <c r="G12" i="21"/>
  <c r="F12" i="21"/>
  <c r="E12" i="21"/>
  <c r="D12" i="21"/>
  <c r="L11" i="21"/>
  <c r="G11" i="21"/>
  <c r="F11" i="21"/>
  <c r="E11" i="21"/>
  <c r="D11" i="21"/>
  <c r="L10" i="21"/>
  <c r="G10" i="21"/>
  <c r="F10" i="21"/>
  <c r="E10" i="21"/>
  <c r="D10" i="21"/>
  <c r="L9" i="21"/>
  <c r="G9" i="21"/>
  <c r="F9" i="21"/>
  <c r="E9" i="21"/>
  <c r="D9" i="21"/>
  <c r="L7" i="21"/>
  <c r="G7" i="21"/>
  <c r="F7" i="21"/>
  <c r="E7" i="21"/>
  <c r="D7" i="21"/>
  <c r="G6" i="21"/>
  <c r="F6" i="21"/>
  <c r="E6" i="21"/>
  <c r="D6" i="21"/>
  <c r="L6" i="21"/>
  <c r="L3" i="21"/>
  <c r="G3" i="21"/>
  <c r="F3" i="21"/>
  <c r="E3" i="21"/>
  <c r="D3" i="21"/>
  <c r="G15" i="17"/>
  <c r="F15" i="17"/>
  <c r="E15" i="17"/>
  <c r="D15" i="17"/>
  <c r="B15" i="17"/>
  <c r="L15" i="17" s="1"/>
  <c r="G14" i="17"/>
  <c r="F14" i="17"/>
  <c r="E14" i="17"/>
  <c r="D14" i="17"/>
  <c r="B14" i="17"/>
  <c r="L14" i="17" s="1"/>
  <c r="G13" i="17"/>
  <c r="F13" i="17"/>
  <c r="E13" i="17"/>
  <c r="D13" i="17"/>
  <c r="B13" i="17"/>
  <c r="L13" i="17" s="1"/>
  <c r="G12" i="17"/>
  <c r="F12" i="17"/>
  <c r="E12" i="17"/>
  <c r="D12" i="17"/>
  <c r="B12" i="17"/>
  <c r="L12" i="17" s="1"/>
  <c r="L11" i="17"/>
  <c r="G11" i="17"/>
  <c r="F11" i="17"/>
  <c r="E11" i="17"/>
  <c r="D11" i="17"/>
  <c r="B11" i="17"/>
  <c r="L10" i="17"/>
  <c r="G10" i="17"/>
  <c r="F10" i="17"/>
  <c r="E10" i="17"/>
  <c r="D10" i="17"/>
  <c r="L9" i="17"/>
  <c r="G9" i="17"/>
  <c r="F9" i="17"/>
  <c r="E9" i="17"/>
  <c r="D9" i="17"/>
  <c r="L8" i="17"/>
  <c r="G8" i="17"/>
  <c r="F8" i="17"/>
  <c r="E8" i="17"/>
  <c r="D8" i="17"/>
  <c r="L15" i="22" l="1"/>
  <c r="O15" i="22"/>
  <c r="L16" i="19"/>
  <c r="L19" i="19" s="1"/>
  <c r="D19" i="19"/>
  <c r="E19" i="19"/>
  <c r="G19" i="19"/>
  <c r="F19" i="19"/>
  <c r="L16" i="21"/>
  <c r="L15" i="21"/>
  <c r="F17" i="21"/>
  <c r="G17" i="21"/>
  <c r="E17" i="21"/>
  <c r="D17" i="21"/>
  <c r="L17" i="21"/>
  <c r="O16" i="17"/>
  <c r="O19" i="19" l="1"/>
  <c r="O17" i="21"/>
  <c r="L4" i="17" l="1"/>
  <c r="L7" i="17"/>
  <c r="L6" i="17"/>
  <c r="L4" i="16" l="1"/>
  <c r="L5" i="16"/>
  <c r="L6" i="16"/>
  <c r="L7" i="16"/>
  <c r="L10" i="16"/>
  <c r="L3" i="16"/>
  <c r="G5" i="17"/>
  <c r="F5" i="17"/>
  <c r="E5" i="17"/>
  <c r="D5" i="17"/>
  <c r="B5" i="17"/>
  <c r="G6" i="17"/>
  <c r="F6" i="17"/>
  <c r="E6" i="17"/>
  <c r="D6" i="17"/>
  <c r="G7" i="17"/>
  <c r="F7" i="17"/>
  <c r="E7" i="17"/>
  <c r="D7" i="17"/>
  <c r="G4" i="17"/>
  <c r="F4" i="17"/>
  <c r="E4" i="17"/>
  <c r="D4" i="17"/>
  <c r="G3" i="17"/>
  <c r="F3" i="17"/>
  <c r="E3" i="17"/>
  <c r="D3" i="17"/>
  <c r="D16" i="17" s="1"/>
  <c r="B3" i="17"/>
  <c r="E16" i="17" l="1"/>
  <c r="F16" i="17"/>
  <c r="G16" i="17"/>
  <c r="L5" i="17"/>
  <c r="L3" i="17"/>
  <c r="L16" i="17" s="1"/>
  <c r="D6" i="15"/>
  <c r="E6" i="15"/>
  <c r="F6" i="15"/>
  <c r="G6" i="15"/>
  <c r="L6" i="15"/>
  <c r="B10" i="15"/>
  <c r="G5" i="15"/>
  <c r="F5" i="15"/>
  <c r="E5" i="15"/>
  <c r="D5" i="15"/>
  <c r="B5" i="15"/>
  <c r="L3" i="15"/>
  <c r="G3" i="15"/>
  <c r="F3" i="15"/>
  <c r="E3" i="15"/>
  <c r="D3" i="15"/>
  <c r="G3" i="14"/>
  <c r="F3" i="14"/>
  <c r="E3" i="14"/>
  <c r="D3" i="14"/>
  <c r="B3" i="14"/>
  <c r="L3" i="14" s="1"/>
  <c r="G4" i="15"/>
  <c r="F4" i="15"/>
  <c r="E4" i="15"/>
  <c r="D4" i="15"/>
  <c r="B4" i="15"/>
  <c r="L4" i="15" s="1"/>
  <c r="G10" i="14"/>
  <c r="L4" i="14"/>
  <c r="G4" i="14"/>
  <c r="F4" i="14"/>
  <c r="E4" i="14"/>
  <c r="D4" i="14"/>
  <c r="G5" i="14"/>
  <c r="G6" i="14"/>
  <c r="G7" i="14"/>
  <c r="G8" i="14"/>
  <c r="G9" i="14"/>
  <c r="F5" i="14"/>
  <c r="F6" i="14"/>
  <c r="F7" i="14"/>
  <c r="F8" i="14"/>
  <c r="F9" i="14"/>
  <c r="E5" i="14"/>
  <c r="E6" i="14"/>
  <c r="E7" i="14"/>
  <c r="E8" i="14"/>
  <c r="E9" i="14"/>
  <c r="D5" i="14"/>
  <c r="D6" i="14"/>
  <c r="D7" i="14"/>
  <c r="D8" i="14"/>
  <c r="D9" i="14"/>
  <c r="E10" i="14" l="1"/>
  <c r="F10" i="14"/>
  <c r="G9" i="15" l="1"/>
  <c r="F9" i="15"/>
  <c r="E9" i="15"/>
  <c r="D9" i="15"/>
  <c r="B9" i="15"/>
  <c r="L9" i="15" l="1"/>
  <c r="G3" i="16"/>
  <c r="F3" i="16"/>
  <c r="E3" i="16"/>
  <c r="D3" i="16"/>
  <c r="G10" i="15" l="1"/>
  <c r="F10" i="15"/>
  <c r="E10" i="15"/>
  <c r="D10" i="15"/>
  <c r="G10" i="16"/>
  <c r="F10" i="16"/>
  <c r="E10" i="16"/>
  <c r="D10" i="16"/>
  <c r="G6" i="16"/>
  <c r="F6" i="16"/>
  <c r="E6" i="16"/>
  <c r="D6" i="16"/>
  <c r="G9" i="16"/>
  <c r="F9" i="16"/>
  <c r="E9" i="16"/>
  <c r="D9" i="16"/>
  <c r="B9" i="16"/>
  <c r="L9" i="16" s="1"/>
  <c r="G5" i="16"/>
  <c r="F5" i="16"/>
  <c r="E5" i="16"/>
  <c r="D5" i="16"/>
  <c r="B8" i="14"/>
  <c r="L8" i="14" s="1"/>
  <c r="L6" i="14"/>
  <c r="L10" i="15" l="1"/>
  <c r="B7" i="14"/>
  <c r="L7" i="14" s="1"/>
  <c r="B9" i="14" l="1"/>
  <c r="L9" i="14" s="1"/>
  <c r="G8" i="16" l="1"/>
  <c r="F8" i="16"/>
  <c r="E8" i="16"/>
  <c r="D8" i="16"/>
  <c r="B8" i="16"/>
  <c r="L8" i="16" s="1"/>
  <c r="L11" i="16" s="1"/>
  <c r="G7" i="16"/>
  <c r="F7" i="16"/>
  <c r="E7" i="16"/>
  <c r="D7" i="16"/>
  <c r="G4" i="16"/>
  <c r="G11" i="16" s="1"/>
  <c r="F4" i="16"/>
  <c r="E4" i="16"/>
  <c r="D4" i="16"/>
  <c r="G7" i="15"/>
  <c r="G11" i="15" s="1"/>
  <c r="F7" i="15"/>
  <c r="F11" i="15" s="1"/>
  <c r="E7" i="15"/>
  <c r="E11" i="15" s="1"/>
  <c r="D7" i="15"/>
  <c r="L5" i="15"/>
  <c r="L11" i="15" s="1"/>
  <c r="G8" i="15"/>
  <c r="F8" i="15"/>
  <c r="E8" i="15"/>
  <c r="D8" i="15"/>
  <c r="B8" i="15"/>
  <c r="L8" i="15" s="1"/>
  <c r="D10" i="14"/>
  <c r="L5" i="14"/>
  <c r="O10" i="14" s="1"/>
  <c r="E11" i="16" l="1"/>
  <c r="F11" i="16"/>
  <c r="D11" i="15"/>
  <c r="O11" i="16"/>
  <c r="D11" i="16"/>
  <c r="O11" i="15" l="1"/>
  <c r="L10" i="14"/>
</calcChain>
</file>

<file path=xl/sharedStrings.xml><?xml version="1.0" encoding="utf-8"?>
<sst xmlns="http://schemas.openxmlformats.org/spreadsheetml/2006/main" count="264" uniqueCount="67">
  <si>
    <t>Tauki</t>
  </si>
  <si>
    <t>Produkta nosaukums</t>
  </si>
  <si>
    <t>Bruto</t>
  </si>
  <si>
    <t>Neto</t>
  </si>
  <si>
    <t>Enerģija</t>
  </si>
  <si>
    <t>olb.v</t>
  </si>
  <si>
    <t>ogļ.h.</t>
  </si>
  <si>
    <t>Olb.v.,g</t>
  </si>
  <si>
    <t>Tauki, g</t>
  </si>
  <si>
    <t>Ogļh., g</t>
  </si>
  <si>
    <t>Uzturvērtība 100 g produkta</t>
  </si>
  <si>
    <t>Uzturvielas, g</t>
  </si>
  <si>
    <t>Enerģija, kcal</t>
  </si>
  <si>
    <t>Daudzums (bruto), kg              5 dienām</t>
  </si>
  <si>
    <t>Daudzums 1 bērnam dienā, g</t>
  </si>
  <si>
    <t>Kopā</t>
  </si>
  <si>
    <t>Olas (A kat., L/M izm.), 10 gab.</t>
  </si>
  <si>
    <t>Olb.v</t>
  </si>
  <si>
    <t>2 gab.</t>
  </si>
  <si>
    <t>10 gab.</t>
  </si>
  <si>
    <r>
      <t xml:space="preserve">Saulespuķu sēklas, </t>
    </r>
    <r>
      <rPr>
        <i/>
        <sz val="11"/>
        <color theme="1"/>
        <rFont val="Times New Roman"/>
        <family val="1"/>
      </rPr>
      <t>lobītas</t>
    </r>
  </si>
  <si>
    <t>Piecgraudu pārslas</t>
  </si>
  <si>
    <t>Burkāni</t>
  </si>
  <si>
    <t xml:space="preserve">Āboli </t>
  </si>
  <si>
    <t>Kāposti (vai Ķīnas kāposti)</t>
  </si>
  <si>
    <t>± 200 g</t>
  </si>
  <si>
    <t>Šķeltie zirņi</t>
  </si>
  <si>
    <t>MK not.nr.172 uztura "normas" 3-6 gadiem (12 stundu režīms).</t>
  </si>
  <si>
    <t>22-44</t>
  </si>
  <si>
    <t>29-52</t>
  </si>
  <si>
    <t>97-176</t>
  </si>
  <si>
    <t>860-1170</t>
  </si>
  <si>
    <r>
      <t>Kausētais siers                    (</t>
    </r>
    <r>
      <rPr>
        <i/>
        <sz val="12"/>
        <rFont val="Times New Roman"/>
        <family val="1"/>
      </rPr>
      <t>"Dzintars", "Azaids" vai cits</t>
    </r>
    <r>
      <rPr>
        <sz val="12"/>
        <rFont val="Times New Roman"/>
        <family val="1"/>
      </rPr>
      <t>)</t>
    </r>
  </si>
  <si>
    <t>Cīsiņi</t>
  </si>
  <si>
    <t>Summa, EUR                    5 dienām</t>
  </si>
  <si>
    <t>Makaroni</t>
  </si>
  <si>
    <t>Persiku kompots (vai cits augļu kompots)</t>
  </si>
  <si>
    <t>Piezīme: Kausētais siers, cīsiņi, piens jāieliek pakā (no ledusskapja) īsi pirms pakas izsniegšanas.</t>
  </si>
  <si>
    <t>Piezīme: biezpiena krēms, desa, piens, sviests jāieliek pakā (no ledusskapja) īsi pirms pakas izsniegšanas.</t>
  </si>
  <si>
    <r>
      <t>Sviests,</t>
    </r>
    <r>
      <rPr>
        <i/>
        <sz val="12"/>
        <color theme="1"/>
        <rFont val="Times New Roman"/>
        <family val="1"/>
        <charset val="186"/>
      </rPr>
      <t xml:space="preserve"> vismaz 82% tauku</t>
    </r>
  </si>
  <si>
    <r>
      <t xml:space="preserve">Piens, </t>
    </r>
    <r>
      <rPr>
        <i/>
        <sz val="12"/>
        <color theme="1"/>
        <rFont val="Times New Roman"/>
        <family val="1"/>
        <charset val="186"/>
      </rPr>
      <t>vismaz 2 % tauku</t>
    </r>
  </si>
  <si>
    <r>
      <t xml:space="preserve">Desa, </t>
    </r>
    <r>
      <rPr>
        <i/>
        <sz val="11"/>
        <color theme="1"/>
        <rFont val="Times New Roman"/>
        <family val="1"/>
        <charset val="186"/>
      </rPr>
      <t>vārītā</t>
    </r>
  </si>
  <si>
    <r>
      <t>Biezpiena krēms (</t>
    </r>
    <r>
      <rPr>
        <i/>
        <sz val="12"/>
        <color theme="1"/>
        <rFont val="Times New Roman"/>
        <family val="1"/>
        <charset val="186"/>
      </rPr>
      <t>ar augļu vai ogu piedevām</t>
    </r>
    <r>
      <rPr>
        <sz val="12"/>
        <color theme="1"/>
        <rFont val="Times New Roman"/>
        <family val="1"/>
      </rPr>
      <t>)</t>
    </r>
  </si>
  <si>
    <r>
      <t>Pankūku  milti (</t>
    </r>
    <r>
      <rPr>
        <i/>
        <sz val="12"/>
        <color theme="1"/>
        <rFont val="Times New Roman"/>
        <family val="1"/>
      </rPr>
      <t>miltu maisījums, Dobele plānās pankūkas</t>
    </r>
    <r>
      <rPr>
        <sz val="12"/>
        <color theme="1"/>
        <rFont val="Times New Roman"/>
        <family val="1"/>
      </rPr>
      <t>)</t>
    </r>
  </si>
  <si>
    <r>
      <t xml:space="preserve">Piens, </t>
    </r>
    <r>
      <rPr>
        <i/>
        <sz val="12"/>
        <color theme="1"/>
        <rFont val="Times New Roman"/>
        <family val="1"/>
        <charset val="186"/>
      </rPr>
      <t xml:space="preserve"> vismaz 2 % tauku</t>
    </r>
  </si>
  <si>
    <r>
      <t xml:space="preserve">Brokastu pārslas, </t>
    </r>
    <r>
      <rPr>
        <i/>
        <sz val="12"/>
        <rFont val="Times New Roman"/>
        <family val="1"/>
      </rPr>
      <t>rudzu</t>
    </r>
  </si>
  <si>
    <t>Piezīme:  piens jāieliek pakā (no ledusskapja) īsi pirms pakas izsniegšanas..</t>
  </si>
  <si>
    <t>Zaļie zirnīši, kons.</t>
  </si>
  <si>
    <t>Apelsīni</t>
  </si>
  <si>
    <t>Griķi</t>
  </si>
  <si>
    <t xml:space="preserve">Pārsniegtas tauku uztura normas, jo pakā ir 0,2 kg sviests ( iepakojuma dēļ). </t>
  </si>
  <si>
    <t>Pārsniegtas olbaltumvielu uztura normas, jo pakā ir 10 gb. olu ( iepakojuma dēļ).</t>
  </si>
  <si>
    <t>Cena (ar PVN), EUR kg/ l/ gb.</t>
  </si>
  <si>
    <t>Summa, EUR                    8 dienām</t>
  </si>
  <si>
    <t>Daudzums (bruto), kg              8 dienām</t>
  </si>
  <si>
    <r>
      <t xml:space="preserve">Baltās pupiņas, </t>
    </r>
    <r>
      <rPr>
        <i/>
        <sz val="12"/>
        <color theme="1"/>
        <rFont val="Times New Roman"/>
        <family val="1"/>
      </rPr>
      <t>konservētas</t>
    </r>
  </si>
  <si>
    <r>
      <t xml:space="preserve">Auzu pārslas, </t>
    </r>
    <r>
      <rPr>
        <i/>
        <sz val="12"/>
        <color theme="1"/>
        <rFont val="Times New Roman"/>
        <family val="1"/>
      </rPr>
      <t>pilngraudu</t>
    </r>
  </si>
  <si>
    <r>
      <t xml:space="preserve">Biezpiens, </t>
    </r>
    <r>
      <rPr>
        <i/>
        <sz val="12"/>
        <rFont val="Times New Roman"/>
        <family val="1"/>
      </rPr>
      <t>pilnpiena</t>
    </r>
  </si>
  <si>
    <r>
      <t xml:space="preserve">Jogurts, </t>
    </r>
    <r>
      <rPr>
        <i/>
        <sz val="12"/>
        <rFont val="Times New Roman"/>
        <family val="1"/>
      </rPr>
      <t>ar augļu/ogu piedevu</t>
    </r>
  </si>
  <si>
    <t>Daudzums (bruto), kg              10 dienām</t>
  </si>
  <si>
    <t>1 gab.</t>
  </si>
  <si>
    <t>Piezīme: desa, piens, jogurts, siers, sviests jāieliek pakā (no ledusskapja) īsi pirms pakas izsniegšanas.</t>
  </si>
  <si>
    <t>Daudzums (bruto), kg              11 dienām</t>
  </si>
  <si>
    <t>Piezīme: cīsiņi, piens, jogurts, siers, biezpiena krēms, sviests jāieliek pakā (no ledusskapja) īsi pirms pakas izsniegšanas.</t>
  </si>
  <si>
    <t>Piezīme: cīsiņi, piens, jogurts, siers, sviests jāieliek pakā (no ledusskapja) īsi pirms pakas izsniegšanas.</t>
  </si>
  <si>
    <t>Daudzums (bruto), kg              7 dienām</t>
  </si>
  <si>
    <t>Piezīme: desa, piens, jogurts,biezpiens, sviests jāieliek pakā (no ledusskapja) īsi pirms pakas izsniegšanas.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</si>
</sst>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rgb="FFFF0000"/>
      <name val="Times New Roman"/>
      <family val="1"/>
    </font>
    <font>
      <i/>
      <sz val="12"/>
      <name val="Times New Roman"/>
      <family val="1"/>
    </font>
    <font>
      <sz val="10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2" fillId="0" borderId="0"/>
    <xf numFmtId="0" fontId="13" fillId="0" borderId="0"/>
    <xf numFmtId="0" fontId="13" fillId="0" borderId="0"/>
  </cellStyleXfs>
  <cellXfs count="154">
    <xf numFmtId="0" fontId="0" fillId="0" borderId="0" xfId="0"/>
    <xf numFmtId="0" fontId="1" fillId="2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2" borderId="4" xfId="0" applyFont="1" applyFill="1" applyBorder="1"/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4" borderId="1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7" fillId="0" borderId="0" xfId="0" applyFont="1"/>
    <xf numFmtId="0" fontId="1" fillId="0" borderId="0" xfId="0" applyFont="1"/>
    <xf numFmtId="0" fontId="1" fillId="2" borderId="0" xfId="0" applyFont="1" applyFill="1"/>
    <xf numFmtId="0" fontId="1" fillId="8" borderId="0" xfId="0" applyFont="1" applyFill="1"/>
    <xf numFmtId="0" fontId="1" fillId="0" borderId="6" xfId="0" applyFont="1" applyBorder="1"/>
    <xf numFmtId="0" fontId="4" fillId="2" borderId="2" xfId="0" applyFont="1" applyFill="1" applyBorder="1"/>
    <xf numFmtId="0" fontId="4" fillId="8" borderId="2" xfId="0" applyFont="1" applyFill="1" applyBorder="1"/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7" borderId="1" xfId="0" applyFont="1" applyFill="1" applyBorder="1" applyAlignment="1">
      <alignment horizontal="center"/>
    </xf>
    <xf numFmtId="0" fontId="4" fillId="7" borderId="0" xfId="0" applyFont="1" applyFill="1" applyAlignment="1">
      <alignment horizontal="right"/>
    </xf>
    <xf numFmtId="0" fontId="1" fillId="7" borderId="0" xfId="0" applyFont="1" applyFill="1"/>
    <xf numFmtId="0" fontId="1" fillId="4" borderId="0" xfId="0" applyFont="1" applyFill="1" applyAlignment="1">
      <alignment wrapText="1"/>
    </xf>
    <xf numFmtId="0" fontId="1" fillId="4" borderId="0" xfId="0" applyFont="1" applyFill="1"/>
    <xf numFmtId="17" fontId="1" fillId="4" borderId="0" xfId="0" applyNumberFormat="1" applyFont="1" applyFill="1"/>
    <xf numFmtId="0" fontId="9" fillId="4" borderId="1" xfId="0" applyFont="1" applyFill="1" applyBorder="1" applyAlignment="1">
      <alignment wrapText="1"/>
    </xf>
    <xf numFmtId="0" fontId="1" fillId="0" borderId="5" xfId="0" applyFont="1" applyBorder="1" applyAlignment="1">
      <alignment vertical="center" wrapText="1"/>
    </xf>
    <xf numFmtId="1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0" fillId="4" borderId="0" xfId="0" applyFont="1" applyFill="1"/>
    <xf numFmtId="0" fontId="1" fillId="2" borderId="6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6" borderId="5" xfId="0" applyNumberFormat="1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2" fontId="4" fillId="7" borderId="2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2" fontId="1" fillId="8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2" fontId="4" fillId="7" borderId="8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2" fontId="1" fillId="6" borderId="5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4" borderId="5" xfId="0" applyFont="1" applyFill="1" applyBorder="1"/>
    <xf numFmtId="0" fontId="5" fillId="4" borderId="1" xfId="0" applyFont="1" applyFill="1" applyBorder="1" applyAlignment="1">
      <alignment horizontal="center"/>
    </xf>
    <xf numFmtId="0" fontId="7" fillId="0" borderId="1" xfId="0" applyFont="1" applyBorder="1"/>
    <xf numFmtId="164" fontId="1" fillId="4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2" fontId="4" fillId="7" borderId="5" xfId="0" applyNumberFormat="1" applyFont="1" applyFill="1" applyBorder="1" applyAlignment="1">
      <alignment horizontal="center" vertical="center"/>
    </xf>
    <xf numFmtId="2" fontId="1" fillId="10" borderId="1" xfId="0" applyNumberFormat="1" applyFont="1" applyFill="1" applyBorder="1" applyAlignment="1">
      <alignment horizontal="center"/>
    </xf>
    <xf numFmtId="2" fontId="1" fillId="9" borderId="2" xfId="0" applyNumberFormat="1" applyFont="1" applyFill="1" applyBorder="1" applyAlignment="1">
      <alignment horizontal="center" vertical="center"/>
    </xf>
    <xf numFmtId="2" fontId="1" fillId="11" borderId="1" xfId="0" applyNumberFormat="1" applyFont="1" applyFill="1" applyBorder="1" applyAlignment="1">
      <alignment horizontal="center" vertical="center"/>
    </xf>
    <xf numFmtId="2" fontId="7" fillId="11" borderId="1" xfId="0" applyNumberFormat="1" applyFont="1" applyFill="1" applyBorder="1" applyAlignment="1">
      <alignment horizontal="center" vertical="center"/>
    </xf>
    <xf numFmtId="2" fontId="1" fillId="11" borderId="0" xfId="0" applyNumberFormat="1" applyFont="1" applyFill="1" applyAlignment="1">
      <alignment horizontal="center" vertical="center"/>
    </xf>
    <xf numFmtId="2" fontId="1" fillId="13" borderId="1" xfId="0" applyNumberFormat="1" applyFont="1" applyFill="1" applyBorder="1" applyAlignment="1">
      <alignment horizontal="center" vertical="center"/>
    </xf>
    <xf numFmtId="164" fontId="1" fillId="11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2" fontId="1" fillId="12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4" fillId="4" borderId="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2" fontId="1" fillId="4" borderId="5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11" borderId="1" xfId="0" applyFont="1" applyFill="1" applyBorder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2" fontId="1" fillId="6" borderId="1" xfId="0" applyNumberFormat="1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2" fontId="1" fillId="2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6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2" fontId="1" fillId="4" borderId="5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7" borderId="1" xfId="0" applyFont="1" applyFill="1" applyBorder="1"/>
    <xf numFmtId="1" fontId="1" fillId="11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/>
    </xf>
    <xf numFmtId="164" fontId="7" fillId="11" borderId="1" xfId="0" applyNumberFormat="1" applyFont="1" applyFill="1" applyBorder="1" applyAlignment="1">
      <alignment horizontal="center" vertical="center"/>
    </xf>
    <xf numFmtId="2" fontId="1" fillId="10" borderId="1" xfId="0" applyNumberFormat="1" applyFont="1" applyFill="1" applyBorder="1" applyAlignment="1">
      <alignment horizontal="center" vertical="center"/>
    </xf>
    <xf numFmtId="2" fontId="1" fillId="10" borderId="2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6" borderId="8" xfId="0" applyFont="1" applyFill="1" applyBorder="1" applyAlignment="1">
      <alignment horizontal="center" wrapText="1"/>
    </xf>
    <xf numFmtId="0" fontId="4" fillId="6" borderId="9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 wrapText="1"/>
    </xf>
    <xf numFmtId="0" fontId="14" fillId="11" borderId="7" xfId="0" applyFont="1" applyFill="1" applyBorder="1" applyAlignment="1">
      <alignment horizontal="center" vertical="center" wrapText="1"/>
    </xf>
    <xf numFmtId="0" fontId="14" fillId="13" borderId="2" xfId="0" applyFont="1" applyFill="1" applyBorder="1" applyAlignment="1">
      <alignment horizontal="center" vertical="center" wrapText="1"/>
    </xf>
    <xf numFmtId="0" fontId="14" fillId="13" borderId="7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/>
    </xf>
    <xf numFmtId="0" fontId="14" fillId="12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wrapText="1"/>
    </xf>
  </cellXfs>
  <cellStyles count="4">
    <cellStyle name="Normal 2" xfId="1" xr:uid="{00000000-0005-0000-0000-000001000000}"/>
    <cellStyle name="Normal 2 6" xfId="2" xr:uid="{00000000-0005-0000-0000-000002000000}"/>
    <cellStyle name="Normal 4 2 2" xfId="3" xr:uid="{00000000-0005-0000-0000-000003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279"/>
  <sheetViews>
    <sheetView tabSelected="1" topLeftCell="E1" workbookViewId="0">
      <pane ySplit="2" topLeftCell="A3" activePane="bottomLeft" state="frozen"/>
      <selection pane="bottomLeft" activeCell="P12" sqref="P12"/>
    </sheetView>
  </sheetViews>
  <sheetFormatPr defaultColWidth="8.77734375" defaultRowHeight="15.6" x14ac:dyDescent="0.3"/>
  <cols>
    <col min="1" max="1" width="32.5546875" style="20" customWidth="1"/>
    <col min="2" max="3" width="8.77734375" style="20"/>
    <col min="4" max="7" width="8.77734375" style="21"/>
    <col min="8" max="11" width="8.77734375" style="22"/>
    <col min="12" max="12" width="12.77734375" style="20" customWidth="1"/>
    <col min="13" max="13" width="12.77734375" style="103" customWidth="1"/>
    <col min="14" max="14" width="11.44140625" style="20" customWidth="1"/>
    <col min="15" max="15" width="10.21875" style="20" customWidth="1"/>
    <col min="16" max="16384" width="8.77734375" style="20"/>
  </cols>
  <sheetData>
    <row r="1" spans="1:54" s="2" customFormat="1" ht="31.5" customHeight="1" x14ac:dyDescent="0.3">
      <c r="A1" s="15" t="s">
        <v>1</v>
      </c>
      <c r="B1" s="142" t="s">
        <v>14</v>
      </c>
      <c r="C1" s="142"/>
      <c r="D1" s="143" t="s">
        <v>11</v>
      </c>
      <c r="E1" s="143"/>
      <c r="F1" s="143"/>
      <c r="G1" s="54" t="s">
        <v>12</v>
      </c>
      <c r="H1" s="144" t="s">
        <v>10</v>
      </c>
      <c r="I1" s="144"/>
      <c r="J1" s="144"/>
      <c r="K1" s="144"/>
      <c r="L1" s="140" t="s">
        <v>13</v>
      </c>
      <c r="M1" s="114"/>
      <c r="N1" s="145" t="s">
        <v>52</v>
      </c>
      <c r="O1" s="136" t="s">
        <v>34</v>
      </c>
      <c r="P1" s="138"/>
      <c r="Q1" s="13"/>
      <c r="R1" s="13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23"/>
    </row>
    <row r="2" spans="1:54" s="1" customFormat="1" ht="16.2" thickBot="1" x14ac:dyDescent="0.35">
      <c r="A2" s="16"/>
      <c r="B2" s="14" t="s">
        <v>2</v>
      </c>
      <c r="C2" s="5" t="s">
        <v>3</v>
      </c>
      <c r="D2" s="24" t="s">
        <v>7</v>
      </c>
      <c r="E2" s="24" t="s">
        <v>8</v>
      </c>
      <c r="F2" s="24" t="s">
        <v>9</v>
      </c>
      <c r="G2" s="24" t="s">
        <v>4</v>
      </c>
      <c r="H2" s="25" t="s">
        <v>5</v>
      </c>
      <c r="I2" s="25" t="s">
        <v>0</v>
      </c>
      <c r="J2" s="25" t="s">
        <v>6</v>
      </c>
      <c r="K2" s="25" t="s">
        <v>4</v>
      </c>
      <c r="L2" s="141"/>
      <c r="M2" s="115"/>
      <c r="N2" s="146"/>
      <c r="O2" s="137"/>
      <c r="P2" s="139"/>
      <c r="Q2" s="75"/>
      <c r="R2" s="13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39"/>
    </row>
    <row r="3" spans="1:54" s="103" customFormat="1" ht="21" customHeight="1" x14ac:dyDescent="0.3">
      <c r="A3" s="98" t="s">
        <v>35</v>
      </c>
      <c r="B3" s="69">
        <f t="shared" ref="B3" si="0">C3*100/100</f>
        <v>100</v>
      </c>
      <c r="C3" s="70">
        <v>100</v>
      </c>
      <c r="D3" s="80">
        <f>C3*H3/100</f>
        <v>12</v>
      </c>
      <c r="E3" s="80">
        <f>C3*I3/100</f>
        <v>3.3</v>
      </c>
      <c r="F3" s="80">
        <f>C3*J3/100</f>
        <v>63.8</v>
      </c>
      <c r="G3" s="80">
        <f>C3*K3/100</f>
        <v>353</v>
      </c>
      <c r="H3" s="105">
        <v>12</v>
      </c>
      <c r="I3" s="105">
        <v>3.3</v>
      </c>
      <c r="J3" s="105">
        <v>63.8</v>
      </c>
      <c r="K3" s="105">
        <v>353</v>
      </c>
      <c r="L3" s="100">
        <f>B3*5/1000</f>
        <v>0.5</v>
      </c>
      <c r="M3" s="2"/>
      <c r="N3" s="95"/>
      <c r="O3" s="88"/>
    </row>
    <row r="4" spans="1:54" s="102" customFormat="1" x14ac:dyDescent="0.3">
      <c r="A4" s="65" t="s">
        <v>45</v>
      </c>
      <c r="B4" s="97">
        <v>50</v>
      </c>
      <c r="C4" s="97">
        <v>50</v>
      </c>
      <c r="D4" s="80">
        <f t="shared" ref="D4:D9" si="1">C4*H4/100</f>
        <v>3.55</v>
      </c>
      <c r="E4" s="80">
        <f t="shared" ref="E4:E9" si="2">C4*I4/100</f>
        <v>0.9</v>
      </c>
      <c r="F4" s="80">
        <f t="shared" ref="F4:F9" si="3">C4*J4/100</f>
        <v>37.5</v>
      </c>
      <c r="G4" s="80">
        <f t="shared" ref="G4:G9" si="4">C4*K4/100</f>
        <v>176</v>
      </c>
      <c r="H4" s="112">
        <v>7.1</v>
      </c>
      <c r="I4" s="112">
        <v>1.8</v>
      </c>
      <c r="J4" s="112">
        <v>75</v>
      </c>
      <c r="K4" s="112">
        <v>352</v>
      </c>
      <c r="L4" s="100">
        <f>B4*5/1000</f>
        <v>0.25</v>
      </c>
      <c r="M4" s="94"/>
      <c r="N4" s="120"/>
      <c r="O4" s="88"/>
      <c r="Q4" s="76"/>
      <c r="R4" s="76"/>
    </row>
    <row r="5" spans="1:54" s="2" customFormat="1" ht="31.2" x14ac:dyDescent="0.3">
      <c r="A5" s="65" t="s">
        <v>32</v>
      </c>
      <c r="B5" s="7">
        <v>40</v>
      </c>
      <c r="C5" s="7">
        <v>40</v>
      </c>
      <c r="D5" s="80">
        <f t="shared" si="1"/>
        <v>4.4000000000000004</v>
      </c>
      <c r="E5" s="80">
        <f t="shared" si="2"/>
        <v>10.4</v>
      </c>
      <c r="F5" s="80">
        <f t="shared" si="3"/>
        <v>0.64</v>
      </c>
      <c r="G5" s="80">
        <f t="shared" si="4"/>
        <v>114.8</v>
      </c>
      <c r="H5" s="111">
        <v>11</v>
      </c>
      <c r="I5" s="111">
        <v>26</v>
      </c>
      <c r="J5" s="111">
        <v>1.6</v>
      </c>
      <c r="K5" s="111">
        <v>287</v>
      </c>
      <c r="L5" s="106">
        <f t="shared" ref="L5:L8" si="5">B5*5/1000</f>
        <v>0.2</v>
      </c>
      <c r="M5" s="92"/>
      <c r="N5" s="86"/>
      <c r="O5" s="88"/>
      <c r="P5" s="63"/>
      <c r="Q5" s="7"/>
      <c r="R5" s="13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23"/>
    </row>
    <row r="6" spans="1:54" x14ac:dyDescent="0.3">
      <c r="A6" s="4" t="s">
        <v>33</v>
      </c>
      <c r="B6" s="7">
        <v>50</v>
      </c>
      <c r="C6" s="73">
        <v>50</v>
      </c>
      <c r="D6" s="80">
        <f t="shared" si="1"/>
        <v>5.35</v>
      </c>
      <c r="E6" s="80">
        <f t="shared" si="2"/>
        <v>10.8</v>
      </c>
      <c r="F6" s="80">
        <f t="shared" si="3"/>
        <v>1.45</v>
      </c>
      <c r="G6" s="80">
        <f t="shared" si="4"/>
        <v>124.5</v>
      </c>
      <c r="H6" s="45">
        <v>10.7</v>
      </c>
      <c r="I6" s="45">
        <v>21.6</v>
      </c>
      <c r="J6" s="45">
        <v>2.9</v>
      </c>
      <c r="K6" s="45">
        <v>249</v>
      </c>
      <c r="L6" s="71">
        <f t="shared" si="5"/>
        <v>0.25</v>
      </c>
      <c r="M6" s="116"/>
      <c r="N6" s="86"/>
      <c r="O6" s="88"/>
      <c r="P6" s="63"/>
      <c r="Q6" s="13"/>
      <c r="R6" s="13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</row>
    <row r="7" spans="1:54" x14ac:dyDescent="0.3">
      <c r="A7" s="35" t="s">
        <v>40</v>
      </c>
      <c r="B7" s="37">
        <f>C7*100/100</f>
        <v>200</v>
      </c>
      <c r="C7" s="37">
        <v>200</v>
      </c>
      <c r="D7" s="80">
        <f t="shared" si="1"/>
        <v>6.4</v>
      </c>
      <c r="E7" s="80">
        <f t="shared" si="2"/>
        <v>5</v>
      </c>
      <c r="F7" s="80">
        <f t="shared" si="3"/>
        <v>9.4</v>
      </c>
      <c r="G7" s="80">
        <f t="shared" si="4"/>
        <v>108</v>
      </c>
      <c r="H7" s="45">
        <v>3.2</v>
      </c>
      <c r="I7" s="45">
        <v>2.5</v>
      </c>
      <c r="J7" s="45">
        <v>4.7</v>
      </c>
      <c r="K7" s="45">
        <v>54</v>
      </c>
      <c r="L7" s="71">
        <f t="shared" si="5"/>
        <v>1</v>
      </c>
      <c r="M7" s="116"/>
      <c r="N7" s="86"/>
      <c r="O7" s="88"/>
      <c r="P7" s="63"/>
      <c r="Q7" s="13"/>
      <c r="R7" s="13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</row>
    <row r="8" spans="1:54" x14ac:dyDescent="0.3">
      <c r="A8" s="35" t="s">
        <v>23</v>
      </c>
      <c r="B8" s="49">
        <f>C8*100/85</f>
        <v>200</v>
      </c>
      <c r="C8" s="43">
        <v>170</v>
      </c>
      <c r="D8" s="80">
        <f t="shared" si="1"/>
        <v>0.68</v>
      </c>
      <c r="E8" s="80">
        <f t="shared" si="2"/>
        <v>1.36</v>
      </c>
      <c r="F8" s="80">
        <f t="shared" si="3"/>
        <v>16.660000000000004</v>
      </c>
      <c r="G8" s="80">
        <f t="shared" si="4"/>
        <v>81.599999999999994</v>
      </c>
      <c r="H8" s="47">
        <v>0.4</v>
      </c>
      <c r="I8" s="47">
        <v>0.8</v>
      </c>
      <c r="J8" s="47">
        <v>9.8000000000000007</v>
      </c>
      <c r="K8" s="47">
        <v>48</v>
      </c>
      <c r="L8" s="55">
        <f t="shared" si="5"/>
        <v>1</v>
      </c>
      <c r="M8" s="92"/>
      <c r="N8" s="86"/>
      <c r="O8" s="88"/>
      <c r="P8" s="63"/>
      <c r="Q8" s="13"/>
      <c r="R8" s="13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</row>
    <row r="9" spans="1:54" s="32" customFormat="1" ht="26.55" customHeight="1" x14ac:dyDescent="0.3">
      <c r="A9" s="6" t="s">
        <v>22</v>
      </c>
      <c r="B9" s="36">
        <f>C9*100/80</f>
        <v>200</v>
      </c>
      <c r="C9" s="72">
        <v>160</v>
      </c>
      <c r="D9" s="80">
        <f t="shared" si="1"/>
        <v>1.28</v>
      </c>
      <c r="E9" s="80">
        <f t="shared" si="2"/>
        <v>0.64</v>
      </c>
      <c r="F9" s="80">
        <f t="shared" si="3"/>
        <v>14.4</v>
      </c>
      <c r="G9" s="80">
        <f t="shared" si="4"/>
        <v>60.8</v>
      </c>
      <c r="H9" s="45">
        <v>0.8</v>
      </c>
      <c r="I9" s="45">
        <v>0.4</v>
      </c>
      <c r="J9" s="45">
        <v>9</v>
      </c>
      <c r="K9" s="45">
        <v>38</v>
      </c>
      <c r="L9" s="71">
        <f t="shared" ref="L9" si="6">B9*5/1000</f>
        <v>1</v>
      </c>
      <c r="M9" s="116"/>
      <c r="N9" s="86"/>
      <c r="O9" s="88"/>
      <c r="P9" s="63"/>
      <c r="Q9" s="13"/>
      <c r="R9" s="13"/>
    </row>
    <row r="10" spans="1:54" s="32" customFormat="1" x14ac:dyDescent="0.3">
      <c r="A10" s="29" t="s">
        <v>15</v>
      </c>
      <c r="B10" s="30"/>
      <c r="C10" s="30"/>
      <c r="D10" s="61">
        <f>SUM(D3:D9)</f>
        <v>33.660000000000004</v>
      </c>
      <c r="E10" s="61">
        <f t="shared" ref="E10:G10" si="7">SUM(E3:E9)</f>
        <v>32.4</v>
      </c>
      <c r="F10" s="61">
        <f t="shared" si="7"/>
        <v>143.85000000000002</v>
      </c>
      <c r="G10" s="61">
        <f t="shared" si="7"/>
        <v>1018.6999999999999</v>
      </c>
      <c r="H10" s="62"/>
      <c r="I10" s="62"/>
      <c r="J10" s="62"/>
      <c r="K10" s="62"/>
      <c r="L10" s="66">
        <f>SUM(L3:L9)</f>
        <v>4.2</v>
      </c>
      <c r="M10" s="66"/>
      <c r="N10" s="87"/>
      <c r="O10" s="109">
        <f>SUM(O3:O9)</f>
        <v>0</v>
      </c>
      <c r="P10" s="63"/>
      <c r="Q10" s="13"/>
      <c r="R10" s="13"/>
    </row>
    <row r="11" spans="1:54" s="32" customFormat="1" ht="27" x14ac:dyDescent="0.3">
      <c r="A11" s="34" t="s">
        <v>27</v>
      </c>
      <c r="B11" s="13"/>
      <c r="C11" s="13"/>
      <c r="D11" s="63" t="s">
        <v>28</v>
      </c>
      <c r="E11" s="63" t="s">
        <v>29</v>
      </c>
      <c r="F11" s="63" t="s">
        <v>30</v>
      </c>
      <c r="G11" s="63" t="s">
        <v>31</v>
      </c>
      <c r="H11" s="13"/>
      <c r="I11" s="13"/>
      <c r="J11" s="13"/>
      <c r="K11" s="13"/>
      <c r="L11" s="74"/>
      <c r="M11" s="74"/>
      <c r="N11" s="77"/>
      <c r="O11" s="63"/>
      <c r="P11" s="63"/>
    </row>
    <row r="12" spans="1:54" s="32" customFormat="1" x14ac:dyDescent="0.3">
      <c r="A12" s="31"/>
      <c r="D12" s="33"/>
    </row>
    <row r="13" spans="1:54" s="32" customFormat="1" x14ac:dyDescent="0.3">
      <c r="A13" s="38" t="s">
        <v>37</v>
      </c>
      <c r="D13" s="33"/>
    </row>
    <row r="14" spans="1:54" s="32" customFormat="1" x14ac:dyDescent="0.3">
      <c r="D14" s="33"/>
    </row>
    <row r="15" spans="1:54" s="32" customFormat="1" x14ac:dyDescent="0.3"/>
    <row r="16" spans="1:54" s="32" customFormat="1" x14ac:dyDescent="0.3"/>
    <row r="17" s="32" customFormat="1" x14ac:dyDescent="0.3"/>
    <row r="18" s="32" customFormat="1" x14ac:dyDescent="0.3"/>
    <row r="19" s="32" customFormat="1" x14ac:dyDescent="0.3"/>
    <row r="20" s="32" customFormat="1" x14ac:dyDescent="0.3"/>
    <row r="21" s="32" customFormat="1" x14ac:dyDescent="0.3"/>
    <row r="22" s="32" customFormat="1" x14ac:dyDescent="0.3"/>
    <row r="23" s="32" customFormat="1" x14ac:dyDescent="0.3"/>
    <row r="24" s="32" customFormat="1" x14ac:dyDescent="0.3"/>
    <row r="25" s="32" customFormat="1" x14ac:dyDescent="0.3"/>
    <row r="26" s="32" customFormat="1" x14ac:dyDescent="0.3"/>
    <row r="27" s="32" customFormat="1" x14ac:dyDescent="0.3"/>
    <row r="28" s="32" customFormat="1" x14ac:dyDescent="0.3"/>
    <row r="29" s="32" customFormat="1" x14ac:dyDescent="0.3"/>
    <row r="30" s="32" customFormat="1" x14ac:dyDescent="0.3"/>
    <row r="31" s="32" customFormat="1" x14ac:dyDescent="0.3"/>
    <row r="32" s="32" customFormat="1" x14ac:dyDescent="0.3"/>
    <row r="33" s="32" customFormat="1" x14ac:dyDescent="0.3"/>
    <row r="34" s="32" customFormat="1" x14ac:dyDescent="0.3"/>
    <row r="35" s="32" customFormat="1" x14ac:dyDescent="0.3"/>
    <row r="36" s="32" customFormat="1" x14ac:dyDescent="0.3"/>
    <row r="37" s="32" customFormat="1" x14ac:dyDescent="0.3"/>
    <row r="38" s="32" customFormat="1" x14ac:dyDescent="0.3"/>
    <row r="39" s="32" customFormat="1" x14ac:dyDescent="0.3"/>
    <row r="40" s="32" customFormat="1" x14ac:dyDescent="0.3"/>
    <row r="41" s="32" customFormat="1" x14ac:dyDescent="0.3"/>
    <row r="42" s="32" customFormat="1" x14ac:dyDescent="0.3"/>
    <row r="43" s="32" customFormat="1" x14ac:dyDescent="0.3"/>
    <row r="44" s="32" customFormat="1" x14ac:dyDescent="0.3"/>
    <row r="45" s="32" customFormat="1" x14ac:dyDescent="0.3"/>
    <row r="46" s="32" customFormat="1" x14ac:dyDescent="0.3"/>
    <row r="47" s="32" customFormat="1" x14ac:dyDescent="0.3"/>
    <row r="48" s="32" customFormat="1" x14ac:dyDescent="0.3"/>
    <row r="49" s="32" customFormat="1" x14ac:dyDescent="0.3"/>
    <row r="50" s="32" customFormat="1" x14ac:dyDescent="0.3"/>
    <row r="51" s="32" customFormat="1" x14ac:dyDescent="0.3"/>
    <row r="52" s="32" customFormat="1" x14ac:dyDescent="0.3"/>
    <row r="53" s="32" customFormat="1" x14ac:dyDescent="0.3"/>
    <row r="54" s="32" customFormat="1" x14ac:dyDescent="0.3"/>
    <row r="55" s="32" customFormat="1" x14ac:dyDescent="0.3"/>
    <row r="56" s="32" customFormat="1" x14ac:dyDescent="0.3"/>
    <row r="57" s="32" customFormat="1" x14ac:dyDescent="0.3"/>
    <row r="58" s="32" customFormat="1" x14ac:dyDescent="0.3"/>
    <row r="59" s="32" customFormat="1" x14ac:dyDescent="0.3"/>
    <row r="60" s="32" customFormat="1" x14ac:dyDescent="0.3"/>
    <row r="61" s="32" customFormat="1" x14ac:dyDescent="0.3"/>
    <row r="62" s="32" customFormat="1" x14ac:dyDescent="0.3"/>
    <row r="63" s="32" customFormat="1" x14ac:dyDescent="0.3"/>
    <row r="64" s="32" customFormat="1" x14ac:dyDescent="0.3"/>
    <row r="65" s="32" customFormat="1" x14ac:dyDescent="0.3"/>
    <row r="66" s="32" customFormat="1" x14ac:dyDescent="0.3"/>
    <row r="67" s="32" customFormat="1" x14ac:dyDescent="0.3"/>
    <row r="68" s="32" customFormat="1" x14ac:dyDescent="0.3"/>
    <row r="69" s="32" customFormat="1" x14ac:dyDescent="0.3"/>
    <row r="70" s="32" customFormat="1" x14ac:dyDescent="0.3"/>
    <row r="71" s="32" customFormat="1" x14ac:dyDescent="0.3"/>
    <row r="72" s="32" customFormat="1" x14ac:dyDescent="0.3"/>
    <row r="73" s="32" customFormat="1" x14ac:dyDescent="0.3"/>
    <row r="74" s="32" customFormat="1" x14ac:dyDescent="0.3"/>
    <row r="75" s="32" customFormat="1" x14ac:dyDescent="0.3"/>
    <row r="76" s="32" customFormat="1" x14ac:dyDescent="0.3"/>
    <row r="77" s="32" customFormat="1" x14ac:dyDescent="0.3"/>
    <row r="78" s="32" customFormat="1" x14ac:dyDescent="0.3"/>
    <row r="79" s="32" customFormat="1" x14ac:dyDescent="0.3"/>
    <row r="80" s="32" customFormat="1" x14ac:dyDescent="0.3"/>
    <row r="81" s="32" customFormat="1" x14ac:dyDescent="0.3"/>
    <row r="82" s="32" customFormat="1" x14ac:dyDescent="0.3"/>
    <row r="83" s="32" customFormat="1" x14ac:dyDescent="0.3"/>
    <row r="84" s="32" customFormat="1" x14ac:dyDescent="0.3"/>
    <row r="85" s="32" customFormat="1" x14ac:dyDescent="0.3"/>
    <row r="86" s="32" customFormat="1" x14ac:dyDescent="0.3"/>
    <row r="87" s="32" customFormat="1" x14ac:dyDescent="0.3"/>
    <row r="88" s="32" customFormat="1" x14ac:dyDescent="0.3"/>
    <row r="89" s="32" customFormat="1" x14ac:dyDescent="0.3"/>
    <row r="90" s="32" customFormat="1" x14ac:dyDescent="0.3"/>
    <row r="91" s="32" customFormat="1" x14ac:dyDescent="0.3"/>
    <row r="92" s="32" customFormat="1" x14ac:dyDescent="0.3"/>
    <row r="93" s="32" customFormat="1" x14ac:dyDescent="0.3"/>
    <row r="94" s="32" customFormat="1" x14ac:dyDescent="0.3"/>
    <row r="95" s="32" customFormat="1" x14ac:dyDescent="0.3"/>
    <row r="96" s="32" customFormat="1" x14ac:dyDescent="0.3"/>
    <row r="97" s="32" customFormat="1" x14ac:dyDescent="0.3"/>
    <row r="98" s="32" customFormat="1" x14ac:dyDescent="0.3"/>
    <row r="99" s="32" customFormat="1" x14ac:dyDescent="0.3"/>
    <row r="100" s="32" customFormat="1" x14ac:dyDescent="0.3"/>
    <row r="101" s="32" customFormat="1" x14ac:dyDescent="0.3"/>
    <row r="102" s="32" customFormat="1" x14ac:dyDescent="0.3"/>
    <row r="103" s="32" customFormat="1" x14ac:dyDescent="0.3"/>
    <row r="104" s="32" customFormat="1" x14ac:dyDescent="0.3"/>
    <row r="105" s="32" customFormat="1" x14ac:dyDescent="0.3"/>
    <row r="106" s="32" customFormat="1" x14ac:dyDescent="0.3"/>
    <row r="107" s="32" customFormat="1" x14ac:dyDescent="0.3"/>
    <row r="108" s="32" customFormat="1" x14ac:dyDescent="0.3"/>
    <row r="109" s="32" customFormat="1" x14ac:dyDescent="0.3"/>
    <row r="110" s="32" customFormat="1" x14ac:dyDescent="0.3"/>
    <row r="111" s="32" customFormat="1" x14ac:dyDescent="0.3"/>
    <row r="112" s="32" customFormat="1" x14ac:dyDescent="0.3"/>
    <row r="113" s="32" customFormat="1" x14ac:dyDescent="0.3"/>
    <row r="114" s="32" customFormat="1" x14ac:dyDescent="0.3"/>
    <row r="115" s="32" customFormat="1" x14ac:dyDescent="0.3"/>
    <row r="116" s="32" customFormat="1" x14ac:dyDescent="0.3"/>
    <row r="117" s="32" customFormat="1" x14ac:dyDescent="0.3"/>
    <row r="118" s="32" customFormat="1" x14ac:dyDescent="0.3"/>
    <row r="119" s="32" customFormat="1" x14ac:dyDescent="0.3"/>
    <row r="120" s="32" customFormat="1" x14ac:dyDescent="0.3"/>
    <row r="121" s="32" customFormat="1" x14ac:dyDescent="0.3"/>
    <row r="122" s="32" customFormat="1" x14ac:dyDescent="0.3"/>
    <row r="123" s="32" customFormat="1" x14ac:dyDescent="0.3"/>
    <row r="124" s="32" customFormat="1" x14ac:dyDescent="0.3"/>
    <row r="125" s="32" customFormat="1" x14ac:dyDescent="0.3"/>
    <row r="126" s="32" customFormat="1" x14ac:dyDescent="0.3"/>
    <row r="127" s="32" customFormat="1" x14ac:dyDescent="0.3"/>
    <row r="128" s="32" customFormat="1" x14ac:dyDescent="0.3"/>
    <row r="129" s="32" customFormat="1" x14ac:dyDescent="0.3"/>
    <row r="130" s="32" customFormat="1" x14ac:dyDescent="0.3"/>
    <row r="131" s="32" customFormat="1" x14ac:dyDescent="0.3"/>
    <row r="132" s="32" customFormat="1" x14ac:dyDescent="0.3"/>
    <row r="133" s="32" customFormat="1" x14ac:dyDescent="0.3"/>
    <row r="134" s="32" customFormat="1" x14ac:dyDescent="0.3"/>
    <row r="135" s="32" customFormat="1" x14ac:dyDescent="0.3"/>
    <row r="136" s="32" customFormat="1" x14ac:dyDescent="0.3"/>
    <row r="137" s="32" customFormat="1" x14ac:dyDescent="0.3"/>
    <row r="138" s="32" customFormat="1" x14ac:dyDescent="0.3"/>
    <row r="139" s="32" customFormat="1" x14ac:dyDescent="0.3"/>
    <row r="140" s="32" customFormat="1" x14ac:dyDescent="0.3"/>
    <row r="141" s="32" customFormat="1" x14ac:dyDescent="0.3"/>
    <row r="142" s="32" customFormat="1" x14ac:dyDescent="0.3"/>
    <row r="143" s="32" customFormat="1" x14ac:dyDescent="0.3"/>
    <row r="144" s="32" customFormat="1" x14ac:dyDescent="0.3"/>
    <row r="145" s="32" customFormat="1" x14ac:dyDescent="0.3"/>
    <row r="146" s="32" customFormat="1" x14ac:dyDescent="0.3"/>
    <row r="147" s="32" customFormat="1" x14ac:dyDescent="0.3"/>
    <row r="148" s="32" customFormat="1" x14ac:dyDescent="0.3"/>
    <row r="149" s="32" customFormat="1" x14ac:dyDescent="0.3"/>
    <row r="150" s="32" customFormat="1" x14ac:dyDescent="0.3"/>
    <row r="151" s="32" customFormat="1" x14ac:dyDescent="0.3"/>
    <row r="152" s="32" customFormat="1" x14ac:dyDescent="0.3"/>
    <row r="153" s="32" customFormat="1" x14ac:dyDescent="0.3"/>
    <row r="154" s="32" customFormat="1" x14ac:dyDescent="0.3"/>
    <row r="155" s="32" customFormat="1" x14ac:dyDescent="0.3"/>
    <row r="156" s="32" customFormat="1" x14ac:dyDescent="0.3"/>
    <row r="157" s="32" customFormat="1" x14ac:dyDescent="0.3"/>
    <row r="158" s="32" customFormat="1" x14ac:dyDescent="0.3"/>
    <row r="159" s="32" customFormat="1" x14ac:dyDescent="0.3"/>
    <row r="160" s="32" customFormat="1" x14ac:dyDescent="0.3"/>
    <row r="161" s="32" customFormat="1" x14ac:dyDescent="0.3"/>
    <row r="162" s="32" customFormat="1" x14ac:dyDescent="0.3"/>
    <row r="163" s="32" customFormat="1" x14ac:dyDescent="0.3"/>
    <row r="164" s="32" customFormat="1" x14ac:dyDescent="0.3"/>
    <row r="165" s="32" customFormat="1" x14ac:dyDescent="0.3"/>
    <row r="166" s="32" customFormat="1" x14ac:dyDescent="0.3"/>
    <row r="167" s="32" customFormat="1" x14ac:dyDescent="0.3"/>
    <row r="168" s="32" customFormat="1" x14ac:dyDescent="0.3"/>
    <row r="169" s="32" customFormat="1" x14ac:dyDescent="0.3"/>
    <row r="170" s="32" customFormat="1" x14ac:dyDescent="0.3"/>
    <row r="171" s="32" customFormat="1" x14ac:dyDescent="0.3"/>
    <row r="172" s="32" customFormat="1" x14ac:dyDescent="0.3"/>
    <row r="173" s="32" customFormat="1" x14ac:dyDescent="0.3"/>
    <row r="174" s="32" customFormat="1" x14ac:dyDescent="0.3"/>
    <row r="175" s="32" customFormat="1" x14ac:dyDescent="0.3"/>
    <row r="176" s="32" customFormat="1" x14ac:dyDescent="0.3"/>
    <row r="177" s="32" customFormat="1" x14ac:dyDescent="0.3"/>
    <row r="178" s="32" customFormat="1" x14ac:dyDescent="0.3"/>
    <row r="179" s="32" customFormat="1" x14ac:dyDescent="0.3"/>
    <row r="180" s="32" customFormat="1" x14ac:dyDescent="0.3"/>
    <row r="181" s="32" customFormat="1" x14ac:dyDescent="0.3"/>
    <row r="182" s="32" customFormat="1" x14ac:dyDescent="0.3"/>
    <row r="183" s="32" customFormat="1" x14ac:dyDescent="0.3"/>
    <row r="184" s="32" customFormat="1" x14ac:dyDescent="0.3"/>
    <row r="185" s="32" customFormat="1" x14ac:dyDescent="0.3"/>
    <row r="186" s="32" customFormat="1" x14ac:dyDescent="0.3"/>
    <row r="187" s="32" customFormat="1" x14ac:dyDescent="0.3"/>
    <row r="188" s="32" customFormat="1" x14ac:dyDescent="0.3"/>
    <row r="189" s="32" customFormat="1" x14ac:dyDescent="0.3"/>
    <row r="190" s="32" customFormat="1" x14ac:dyDescent="0.3"/>
    <row r="191" s="32" customFormat="1" x14ac:dyDescent="0.3"/>
    <row r="192" s="32" customFormat="1" x14ac:dyDescent="0.3"/>
    <row r="193" s="32" customFormat="1" x14ac:dyDescent="0.3"/>
    <row r="194" s="32" customFormat="1" x14ac:dyDescent="0.3"/>
    <row r="195" s="32" customFormat="1" x14ac:dyDescent="0.3"/>
    <row r="196" s="32" customFormat="1" x14ac:dyDescent="0.3"/>
    <row r="197" s="32" customFormat="1" x14ac:dyDescent="0.3"/>
    <row r="198" s="32" customFormat="1" x14ac:dyDescent="0.3"/>
    <row r="199" s="32" customFormat="1" x14ac:dyDescent="0.3"/>
    <row r="200" s="32" customFormat="1" x14ac:dyDescent="0.3"/>
    <row r="201" s="32" customFormat="1" x14ac:dyDescent="0.3"/>
    <row r="202" s="32" customFormat="1" x14ac:dyDescent="0.3"/>
    <row r="203" s="32" customFormat="1" x14ac:dyDescent="0.3"/>
    <row r="204" s="32" customFormat="1" x14ac:dyDescent="0.3"/>
    <row r="205" s="32" customFormat="1" x14ac:dyDescent="0.3"/>
    <row r="206" s="32" customFormat="1" x14ac:dyDescent="0.3"/>
    <row r="207" s="32" customFormat="1" x14ac:dyDescent="0.3"/>
    <row r="208" s="32" customFormat="1" x14ac:dyDescent="0.3"/>
    <row r="209" s="32" customFormat="1" x14ac:dyDescent="0.3"/>
    <row r="210" s="32" customFormat="1" x14ac:dyDescent="0.3"/>
    <row r="211" s="32" customFormat="1" x14ac:dyDescent="0.3"/>
    <row r="212" s="32" customFormat="1" x14ac:dyDescent="0.3"/>
    <row r="213" s="32" customFormat="1" x14ac:dyDescent="0.3"/>
    <row r="214" s="32" customFormat="1" x14ac:dyDescent="0.3"/>
    <row r="215" s="32" customFormat="1" x14ac:dyDescent="0.3"/>
    <row r="216" s="32" customFormat="1" x14ac:dyDescent="0.3"/>
    <row r="217" s="32" customFormat="1" x14ac:dyDescent="0.3"/>
    <row r="218" s="32" customFormat="1" x14ac:dyDescent="0.3"/>
    <row r="219" s="32" customFormat="1" x14ac:dyDescent="0.3"/>
    <row r="220" s="32" customFormat="1" x14ac:dyDescent="0.3"/>
    <row r="221" s="32" customFormat="1" x14ac:dyDescent="0.3"/>
    <row r="222" s="32" customFormat="1" x14ac:dyDescent="0.3"/>
    <row r="223" s="32" customFormat="1" x14ac:dyDescent="0.3"/>
    <row r="224" s="32" customFormat="1" x14ac:dyDescent="0.3"/>
    <row r="225" s="32" customFormat="1" x14ac:dyDescent="0.3"/>
    <row r="226" s="32" customFormat="1" x14ac:dyDescent="0.3"/>
    <row r="227" s="32" customFormat="1" x14ac:dyDescent="0.3"/>
    <row r="228" s="32" customFormat="1" x14ac:dyDescent="0.3"/>
    <row r="229" s="32" customFormat="1" x14ac:dyDescent="0.3"/>
    <row r="230" s="32" customFormat="1" x14ac:dyDescent="0.3"/>
    <row r="231" s="32" customFormat="1" x14ac:dyDescent="0.3"/>
    <row r="232" s="32" customFormat="1" x14ac:dyDescent="0.3"/>
    <row r="233" s="32" customFormat="1" x14ac:dyDescent="0.3"/>
    <row r="234" s="32" customFormat="1" x14ac:dyDescent="0.3"/>
    <row r="235" s="32" customFormat="1" x14ac:dyDescent="0.3"/>
    <row r="236" s="32" customFormat="1" x14ac:dyDescent="0.3"/>
    <row r="237" s="32" customFormat="1" x14ac:dyDescent="0.3"/>
    <row r="238" s="32" customFormat="1" x14ac:dyDescent="0.3"/>
    <row r="239" s="32" customFormat="1" x14ac:dyDescent="0.3"/>
    <row r="240" s="32" customFormat="1" x14ac:dyDescent="0.3"/>
    <row r="241" s="32" customFormat="1" x14ac:dyDescent="0.3"/>
    <row r="242" s="32" customFormat="1" x14ac:dyDescent="0.3"/>
    <row r="243" s="32" customFormat="1" x14ac:dyDescent="0.3"/>
    <row r="244" s="32" customFormat="1" x14ac:dyDescent="0.3"/>
    <row r="245" s="32" customFormat="1" x14ac:dyDescent="0.3"/>
    <row r="246" s="32" customFormat="1" x14ac:dyDescent="0.3"/>
    <row r="247" s="32" customFormat="1" x14ac:dyDescent="0.3"/>
    <row r="248" s="32" customFormat="1" x14ac:dyDescent="0.3"/>
    <row r="249" s="32" customFormat="1" x14ac:dyDescent="0.3"/>
    <row r="250" s="32" customFormat="1" x14ac:dyDescent="0.3"/>
    <row r="251" s="32" customFormat="1" x14ac:dyDescent="0.3"/>
    <row r="252" s="32" customFormat="1" x14ac:dyDescent="0.3"/>
    <row r="253" s="32" customFormat="1" x14ac:dyDescent="0.3"/>
    <row r="254" s="32" customFormat="1" x14ac:dyDescent="0.3"/>
    <row r="255" s="32" customFormat="1" x14ac:dyDescent="0.3"/>
    <row r="256" s="32" customFormat="1" x14ac:dyDescent="0.3"/>
    <row r="257" s="32" customFormat="1" x14ac:dyDescent="0.3"/>
    <row r="258" s="32" customFormat="1" x14ac:dyDescent="0.3"/>
    <row r="259" s="32" customFormat="1" x14ac:dyDescent="0.3"/>
    <row r="260" s="32" customFormat="1" x14ac:dyDescent="0.3"/>
    <row r="261" s="32" customFormat="1" x14ac:dyDescent="0.3"/>
    <row r="262" s="32" customFormat="1" x14ac:dyDescent="0.3"/>
    <row r="263" s="32" customFormat="1" x14ac:dyDescent="0.3"/>
    <row r="264" s="32" customFormat="1" x14ac:dyDescent="0.3"/>
    <row r="265" s="32" customFormat="1" x14ac:dyDescent="0.3"/>
    <row r="266" s="32" customFormat="1" x14ac:dyDescent="0.3"/>
    <row r="267" s="32" customFormat="1" x14ac:dyDescent="0.3"/>
    <row r="268" s="32" customFormat="1" x14ac:dyDescent="0.3"/>
    <row r="269" s="32" customFormat="1" x14ac:dyDescent="0.3"/>
    <row r="270" s="32" customFormat="1" x14ac:dyDescent="0.3"/>
    <row r="271" s="32" customFormat="1" x14ac:dyDescent="0.3"/>
    <row r="272" s="32" customFormat="1" x14ac:dyDescent="0.3"/>
    <row r="273" spans="1:16" s="32" customFormat="1" x14ac:dyDescent="0.3"/>
    <row r="274" spans="1:16" s="32" customFormat="1" x14ac:dyDescent="0.3"/>
    <row r="275" spans="1:16" s="32" customFormat="1" x14ac:dyDescent="0.3"/>
    <row r="276" spans="1:16" s="32" customFormat="1" x14ac:dyDescent="0.3"/>
    <row r="277" spans="1:16" s="32" customFormat="1" x14ac:dyDescent="0.3"/>
    <row r="278" spans="1:16" x14ac:dyDescent="0.3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1:16" x14ac:dyDescent="0.3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</row>
  </sheetData>
  <mergeCells count="7">
    <mergeCell ref="O1:O2"/>
    <mergeCell ref="P1:P2"/>
    <mergeCell ref="L1:L2"/>
    <mergeCell ref="B1:C1"/>
    <mergeCell ref="D1:F1"/>
    <mergeCell ref="H1:K1"/>
    <mergeCell ref="N1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16"/>
  <sheetViews>
    <sheetView workbookViewId="0">
      <pane ySplit="2" topLeftCell="A3" activePane="bottomLeft" state="frozen"/>
      <selection pane="bottomLeft" activeCell="N3" sqref="N3:O10"/>
    </sheetView>
  </sheetViews>
  <sheetFormatPr defaultColWidth="8.77734375" defaultRowHeight="15.6" x14ac:dyDescent="0.3"/>
  <cols>
    <col min="1" max="1" width="25" style="20" customWidth="1"/>
    <col min="2" max="11" width="8.77734375" style="20"/>
    <col min="12" max="12" width="13.5546875" style="20" customWidth="1"/>
    <col min="13" max="13" width="6.77734375" style="20" customWidth="1"/>
    <col min="14" max="14" width="12.6640625" style="20" customWidth="1"/>
    <col min="15" max="15" width="11.77734375" style="20" customWidth="1"/>
    <col min="16" max="16384" width="8.77734375" style="20"/>
  </cols>
  <sheetData>
    <row r="1" spans="1:54" s="2" customFormat="1" ht="31.5" customHeight="1" x14ac:dyDescent="0.3">
      <c r="A1" s="17" t="s">
        <v>1</v>
      </c>
      <c r="B1" s="142" t="s">
        <v>14</v>
      </c>
      <c r="C1" s="142"/>
      <c r="D1" s="151" t="s">
        <v>11</v>
      </c>
      <c r="E1" s="151"/>
      <c r="F1" s="151"/>
      <c r="G1" s="9" t="s">
        <v>12</v>
      </c>
      <c r="H1" s="151" t="s">
        <v>10</v>
      </c>
      <c r="I1" s="151"/>
      <c r="J1" s="151"/>
      <c r="K1" s="151"/>
      <c r="L1" s="149" t="s">
        <v>13</v>
      </c>
      <c r="M1" s="90"/>
      <c r="N1" s="145" t="s">
        <v>52</v>
      </c>
      <c r="O1" s="147" t="s">
        <v>34</v>
      </c>
      <c r="P1" s="20"/>
      <c r="Q1" s="20"/>
    </row>
    <row r="2" spans="1:54" s="1" customFormat="1" ht="16.2" thickBot="1" x14ac:dyDescent="0.35">
      <c r="A2" s="18"/>
      <c r="B2" s="14" t="s">
        <v>2</v>
      </c>
      <c r="C2" s="5" t="s">
        <v>3</v>
      </c>
      <c r="D2" s="5" t="s">
        <v>7</v>
      </c>
      <c r="E2" s="5" t="s">
        <v>8</v>
      </c>
      <c r="F2" s="5" t="s">
        <v>9</v>
      </c>
      <c r="G2" s="5" t="s">
        <v>4</v>
      </c>
      <c r="H2" s="24" t="s">
        <v>5</v>
      </c>
      <c r="I2" s="24" t="s">
        <v>0</v>
      </c>
      <c r="J2" s="24" t="s">
        <v>6</v>
      </c>
      <c r="K2" s="24" t="s">
        <v>4</v>
      </c>
      <c r="L2" s="150"/>
      <c r="M2" s="91"/>
      <c r="N2" s="146"/>
      <c r="O2" s="148"/>
      <c r="P2" s="11"/>
      <c r="Q2" s="12"/>
    </row>
    <row r="3" spans="1:54" s="2" customFormat="1" ht="18" customHeight="1" x14ac:dyDescent="0.3">
      <c r="A3" s="98" t="s">
        <v>26</v>
      </c>
      <c r="B3" s="118">
        <v>100</v>
      </c>
      <c r="C3" s="107">
        <v>100</v>
      </c>
      <c r="D3" s="56">
        <f>C3*H3/100</f>
        <v>12</v>
      </c>
      <c r="E3" s="56">
        <f>C3*I3/100</f>
        <v>3.3</v>
      </c>
      <c r="F3" s="56">
        <f>C3*J3/100</f>
        <v>63.8</v>
      </c>
      <c r="G3" s="56">
        <f>C3*K3/100</f>
        <v>353</v>
      </c>
      <c r="H3" s="105">
        <v>12</v>
      </c>
      <c r="I3" s="105">
        <v>3.3</v>
      </c>
      <c r="J3" s="105">
        <v>63.8</v>
      </c>
      <c r="K3" s="105">
        <v>353</v>
      </c>
      <c r="L3" s="106">
        <f>B3*5/1000</f>
        <v>0.5</v>
      </c>
      <c r="M3" s="67"/>
      <c r="N3" s="82"/>
      <c r="O3" s="85"/>
      <c r="P3" s="41"/>
      <c r="Q3" s="42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23"/>
    </row>
    <row r="4" spans="1:54" ht="46.05" customHeight="1" x14ac:dyDescent="0.3">
      <c r="A4" s="26" t="s">
        <v>43</v>
      </c>
      <c r="B4" s="97">
        <v>80</v>
      </c>
      <c r="C4" s="97">
        <v>80</v>
      </c>
      <c r="D4" s="56">
        <f t="shared" ref="D4:D8" si="0">C4*H4/100</f>
        <v>11.68</v>
      </c>
      <c r="E4" s="56">
        <f t="shared" ref="E4:E8" si="1">C4*I4/100</f>
        <v>3.76</v>
      </c>
      <c r="F4" s="56">
        <f t="shared" ref="F4:F8" si="2">C4*J4/100</f>
        <v>42</v>
      </c>
      <c r="G4" s="56">
        <f t="shared" ref="G4:G8" si="3">C4*K4/100</f>
        <v>248.8</v>
      </c>
      <c r="H4" s="48">
        <v>14.6</v>
      </c>
      <c r="I4" s="48">
        <v>4.7</v>
      </c>
      <c r="J4" s="48">
        <v>52.5</v>
      </c>
      <c r="K4" s="48">
        <v>311</v>
      </c>
      <c r="L4" s="106">
        <f t="shared" ref="L4:L10" si="4">B4*5/1000</f>
        <v>0.4</v>
      </c>
      <c r="M4" s="92"/>
      <c r="N4" s="82"/>
      <c r="O4" s="85"/>
    </row>
    <row r="5" spans="1:54" ht="19.5" customHeight="1" x14ac:dyDescent="0.3">
      <c r="A5" s="26" t="s">
        <v>39</v>
      </c>
      <c r="B5" s="63">
        <v>40</v>
      </c>
      <c r="C5" s="63">
        <v>40</v>
      </c>
      <c r="D5" s="56">
        <f t="shared" si="0"/>
        <v>0.2</v>
      </c>
      <c r="E5" s="56">
        <f t="shared" si="1"/>
        <v>32.799999999999997</v>
      </c>
      <c r="F5" s="56">
        <f t="shared" si="2"/>
        <v>0</v>
      </c>
      <c r="G5" s="56">
        <f t="shared" si="3"/>
        <v>297.2</v>
      </c>
      <c r="H5" s="68">
        <v>0.5</v>
      </c>
      <c r="I5" s="68">
        <v>82</v>
      </c>
      <c r="J5" s="68">
        <v>0</v>
      </c>
      <c r="K5" s="68">
        <v>743</v>
      </c>
      <c r="L5" s="106">
        <f t="shared" si="4"/>
        <v>0.2</v>
      </c>
      <c r="M5" s="92"/>
      <c r="N5" s="82"/>
      <c r="O5" s="85"/>
    </row>
    <row r="6" spans="1:54" s="19" customFormat="1" x14ac:dyDescent="0.25">
      <c r="A6" s="27" t="s">
        <v>41</v>
      </c>
      <c r="B6" s="110">
        <v>30</v>
      </c>
      <c r="C6" s="110">
        <v>30</v>
      </c>
      <c r="D6" s="56">
        <f t="shared" si="0"/>
        <v>3.84</v>
      </c>
      <c r="E6" s="56">
        <f t="shared" si="1"/>
        <v>6.66</v>
      </c>
      <c r="F6" s="56">
        <f t="shared" si="2"/>
        <v>0.45</v>
      </c>
      <c r="G6" s="56">
        <f t="shared" si="3"/>
        <v>77.099999999999994</v>
      </c>
      <c r="H6" s="57">
        <v>12.8</v>
      </c>
      <c r="I6" s="57">
        <v>22.2</v>
      </c>
      <c r="J6" s="57">
        <v>1.5</v>
      </c>
      <c r="K6" s="57">
        <v>257</v>
      </c>
      <c r="L6" s="106">
        <f t="shared" si="4"/>
        <v>0.15</v>
      </c>
      <c r="M6" s="92"/>
      <c r="N6" s="83"/>
      <c r="O6" s="85"/>
    </row>
    <row r="7" spans="1:54" s="32" customFormat="1" ht="31.2" x14ac:dyDescent="0.3">
      <c r="A7" s="6" t="s">
        <v>42</v>
      </c>
      <c r="B7" s="43">
        <v>30</v>
      </c>
      <c r="C7" s="50">
        <v>30</v>
      </c>
      <c r="D7" s="56">
        <f t="shared" si="0"/>
        <v>1.74</v>
      </c>
      <c r="E7" s="56">
        <f t="shared" si="1"/>
        <v>1.8</v>
      </c>
      <c r="F7" s="56">
        <f t="shared" si="2"/>
        <v>4.9800000000000004</v>
      </c>
      <c r="G7" s="56">
        <f t="shared" si="3"/>
        <v>43.2</v>
      </c>
      <c r="H7" s="47">
        <v>5.8</v>
      </c>
      <c r="I7" s="47">
        <v>6</v>
      </c>
      <c r="J7" s="47">
        <v>16.600000000000001</v>
      </c>
      <c r="K7" s="47">
        <v>144</v>
      </c>
      <c r="L7" s="106">
        <f t="shared" si="4"/>
        <v>0.15</v>
      </c>
      <c r="M7" s="92"/>
      <c r="N7" s="82"/>
      <c r="O7" s="85"/>
    </row>
    <row r="8" spans="1:54" s="2" customFormat="1" x14ac:dyDescent="0.3">
      <c r="A8" s="35" t="s">
        <v>40</v>
      </c>
      <c r="B8" s="43">
        <f>C8*100/100</f>
        <v>200</v>
      </c>
      <c r="C8" s="43">
        <v>200</v>
      </c>
      <c r="D8" s="56">
        <f t="shared" si="0"/>
        <v>6.4</v>
      </c>
      <c r="E8" s="56">
        <f t="shared" si="1"/>
        <v>5</v>
      </c>
      <c r="F8" s="56">
        <f t="shared" si="2"/>
        <v>9.4</v>
      </c>
      <c r="G8" s="56">
        <f t="shared" si="3"/>
        <v>108</v>
      </c>
      <c r="H8" s="47">
        <v>3.2</v>
      </c>
      <c r="I8" s="47">
        <v>2.5</v>
      </c>
      <c r="J8" s="47">
        <v>4.7</v>
      </c>
      <c r="K8" s="47">
        <v>54</v>
      </c>
      <c r="L8" s="106">
        <f t="shared" si="4"/>
        <v>1</v>
      </c>
      <c r="M8" s="92"/>
      <c r="N8" s="82"/>
      <c r="O8" s="85"/>
      <c r="P8" s="41"/>
      <c r="Q8" s="41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23"/>
    </row>
    <row r="9" spans="1:54" x14ac:dyDescent="0.3">
      <c r="A9" s="20" t="s">
        <v>24</v>
      </c>
      <c r="B9" s="43">
        <f>C9*100/80</f>
        <v>200</v>
      </c>
      <c r="C9" s="3">
        <v>160</v>
      </c>
      <c r="D9" s="56">
        <f>C9*H9/100</f>
        <v>4.8</v>
      </c>
      <c r="E9" s="56">
        <f>C9*I9/100</f>
        <v>0.64</v>
      </c>
      <c r="F9" s="56">
        <f>C9*J9/100</f>
        <v>3.84</v>
      </c>
      <c r="G9" s="56">
        <f>C9*K9/100</f>
        <v>39.840000000000003</v>
      </c>
      <c r="H9" s="68">
        <v>3</v>
      </c>
      <c r="I9" s="68">
        <v>0.4</v>
      </c>
      <c r="J9" s="68">
        <v>2.4</v>
      </c>
      <c r="K9" s="68">
        <v>24.9</v>
      </c>
      <c r="L9" s="106">
        <f t="shared" si="4"/>
        <v>1</v>
      </c>
      <c r="M9" s="13" t="s">
        <v>25</v>
      </c>
      <c r="N9" s="84"/>
      <c r="O9" s="85"/>
    </row>
    <row r="10" spans="1:54" s="2" customFormat="1" ht="31.2" x14ac:dyDescent="0.3">
      <c r="A10" s="113" t="s">
        <v>36</v>
      </c>
      <c r="B10" s="43">
        <v>160</v>
      </c>
      <c r="C10" s="43">
        <v>96</v>
      </c>
      <c r="D10" s="81">
        <f>C10*H10/100</f>
        <v>0.48</v>
      </c>
      <c r="E10" s="81">
        <f>C10*I10/100</f>
        <v>0</v>
      </c>
      <c r="F10" s="81">
        <f>C10*J10/100</f>
        <v>14.591999999999999</v>
      </c>
      <c r="G10" s="81">
        <f>C10*K10/100</f>
        <v>63.36</v>
      </c>
      <c r="H10" s="64">
        <v>0.5</v>
      </c>
      <c r="I10" s="64">
        <v>0</v>
      </c>
      <c r="J10" s="64">
        <v>15.2</v>
      </c>
      <c r="K10" s="64">
        <v>66</v>
      </c>
      <c r="L10" s="106">
        <f t="shared" si="4"/>
        <v>0.8</v>
      </c>
      <c r="M10" s="92"/>
      <c r="N10" s="82"/>
      <c r="O10" s="85"/>
      <c r="P10" s="41"/>
      <c r="Q10" s="42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23"/>
    </row>
    <row r="11" spans="1:54" ht="24.6" customHeight="1" x14ac:dyDescent="0.3">
      <c r="A11" s="29" t="s">
        <v>15</v>
      </c>
      <c r="B11" s="53"/>
      <c r="C11" s="53"/>
      <c r="D11" s="58">
        <f>SUM(D3:D10)</f>
        <v>41.139999999999993</v>
      </c>
      <c r="E11" s="109">
        <f t="shared" ref="E11:G11" si="5">SUM(E3:E10)</f>
        <v>53.959999999999994</v>
      </c>
      <c r="F11" s="109">
        <f t="shared" si="5"/>
        <v>139.06200000000001</v>
      </c>
      <c r="G11" s="109">
        <f t="shared" si="5"/>
        <v>1230.5</v>
      </c>
      <c r="H11" s="59"/>
      <c r="I11" s="59"/>
      <c r="J11" s="59"/>
      <c r="K11" s="59"/>
      <c r="L11" s="79">
        <f>SUM(L3:L10)</f>
        <v>4.2</v>
      </c>
      <c r="M11" s="79"/>
      <c r="N11" s="78"/>
      <c r="O11" s="58">
        <f>SUM(O3:O10)</f>
        <v>0</v>
      </c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</row>
    <row r="12" spans="1:54" s="32" customFormat="1" ht="30" customHeight="1" x14ac:dyDescent="0.3">
      <c r="A12" s="34" t="s">
        <v>27</v>
      </c>
      <c r="B12" s="13"/>
      <c r="C12" s="13"/>
      <c r="D12" s="63" t="s">
        <v>28</v>
      </c>
      <c r="E12" s="63" t="s">
        <v>29</v>
      </c>
      <c r="F12" s="63" t="s">
        <v>30</v>
      </c>
      <c r="G12" s="63" t="s">
        <v>31</v>
      </c>
      <c r="H12" s="13"/>
      <c r="I12" s="13"/>
      <c r="J12" s="13"/>
      <c r="K12" s="13"/>
      <c r="L12" s="13"/>
      <c r="M12" s="40"/>
    </row>
    <row r="14" spans="1:54" x14ac:dyDescent="0.3">
      <c r="A14" s="38" t="s">
        <v>38</v>
      </c>
    </row>
    <row r="16" spans="1:54" x14ac:dyDescent="0.3">
      <c r="A16" s="89" t="s">
        <v>50</v>
      </c>
      <c r="B16" s="89"/>
      <c r="C16" s="89"/>
      <c r="D16" s="89"/>
      <c r="E16" s="89"/>
      <c r="F16" s="89"/>
      <c r="G16" s="89"/>
      <c r="H16" s="89"/>
    </row>
  </sheetData>
  <mergeCells count="6">
    <mergeCell ref="O1:O2"/>
    <mergeCell ref="L1:L2"/>
    <mergeCell ref="B1:C1"/>
    <mergeCell ref="D1:F1"/>
    <mergeCell ref="H1:K1"/>
    <mergeCell ref="N1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16"/>
  <sheetViews>
    <sheetView workbookViewId="0">
      <pane ySplit="2" topLeftCell="A3" activePane="bottomLeft" state="frozen"/>
      <selection pane="bottomLeft" activeCell="A16" sqref="A16:XFD16"/>
    </sheetView>
  </sheetViews>
  <sheetFormatPr defaultColWidth="8.77734375" defaultRowHeight="15.6" x14ac:dyDescent="0.3"/>
  <cols>
    <col min="1" max="1" width="27.5546875" style="20" customWidth="1"/>
    <col min="2" max="11" width="8.77734375" style="20"/>
    <col min="12" max="12" width="14.77734375" style="20" customWidth="1"/>
    <col min="13" max="13" width="8.77734375" style="20"/>
    <col min="14" max="14" width="14.109375" style="20" customWidth="1"/>
    <col min="15" max="15" width="12.21875" style="20" customWidth="1"/>
    <col min="16" max="16384" width="8.77734375" style="20"/>
  </cols>
  <sheetData>
    <row r="1" spans="1:53" s="2" customFormat="1" ht="31.5" customHeight="1" x14ac:dyDescent="0.3">
      <c r="A1" s="17" t="s">
        <v>1</v>
      </c>
      <c r="B1" s="142" t="s">
        <v>14</v>
      </c>
      <c r="C1" s="142"/>
      <c r="D1" s="151" t="s">
        <v>11</v>
      </c>
      <c r="E1" s="151"/>
      <c r="F1" s="151"/>
      <c r="G1" s="10" t="s">
        <v>12</v>
      </c>
      <c r="H1" s="151" t="s">
        <v>10</v>
      </c>
      <c r="I1" s="151"/>
      <c r="J1" s="151"/>
      <c r="K1" s="151"/>
      <c r="L1" s="149" t="s">
        <v>13</v>
      </c>
      <c r="M1" s="20"/>
      <c r="N1" s="145" t="s">
        <v>52</v>
      </c>
      <c r="O1" s="136" t="s">
        <v>34</v>
      </c>
      <c r="P1" s="20"/>
    </row>
    <row r="2" spans="1:53" s="1" customFormat="1" x14ac:dyDescent="0.3">
      <c r="A2" s="18"/>
      <c r="B2" s="52" t="s">
        <v>2</v>
      </c>
      <c r="C2" s="24" t="s">
        <v>3</v>
      </c>
      <c r="D2" s="24" t="s">
        <v>7</v>
      </c>
      <c r="E2" s="24" t="s">
        <v>8</v>
      </c>
      <c r="F2" s="24" t="s">
        <v>9</v>
      </c>
      <c r="G2" s="24" t="s">
        <v>4</v>
      </c>
      <c r="H2" s="24" t="s">
        <v>17</v>
      </c>
      <c r="I2" s="24" t="s">
        <v>0</v>
      </c>
      <c r="J2" s="24" t="s">
        <v>6</v>
      </c>
      <c r="K2" s="24" t="s">
        <v>4</v>
      </c>
      <c r="L2" s="153"/>
      <c r="M2" s="93"/>
      <c r="N2" s="146"/>
      <c r="O2" s="152"/>
      <c r="P2" s="12"/>
    </row>
    <row r="3" spans="1:53" s="102" customFormat="1" x14ac:dyDescent="0.3">
      <c r="A3" s="103" t="s">
        <v>21</v>
      </c>
      <c r="B3" s="97">
        <v>100</v>
      </c>
      <c r="C3" s="97">
        <v>100</v>
      </c>
      <c r="D3" s="104">
        <f>C3*H3/100</f>
        <v>11.3</v>
      </c>
      <c r="E3" s="104">
        <f>C3*I3/100</f>
        <v>3.1</v>
      </c>
      <c r="F3" s="104">
        <f>C3*J3/100</f>
        <v>62.5</v>
      </c>
      <c r="G3" s="104">
        <f>C3*K3/100</f>
        <v>344</v>
      </c>
      <c r="H3" s="112">
        <v>11.3</v>
      </c>
      <c r="I3" s="112">
        <v>3.1</v>
      </c>
      <c r="J3" s="112">
        <v>62.5</v>
      </c>
      <c r="K3" s="112">
        <v>344</v>
      </c>
      <c r="L3" s="100">
        <f>B3*5/1000</f>
        <v>0.5</v>
      </c>
      <c r="M3" s="116"/>
      <c r="N3" s="86"/>
      <c r="O3" s="88"/>
    </row>
    <row r="4" spans="1:53" s="2" customFormat="1" x14ac:dyDescent="0.3">
      <c r="A4" s="35" t="s">
        <v>49</v>
      </c>
      <c r="B4" s="7">
        <f t="shared" ref="B4" si="0">C4*100/100</f>
        <v>100</v>
      </c>
      <c r="C4" s="51">
        <v>100</v>
      </c>
      <c r="D4" s="80">
        <f t="shared" ref="D4:D5" si="1">C4*H4/100</f>
        <v>7</v>
      </c>
      <c r="E4" s="80">
        <f t="shared" ref="E4:E5" si="2">C4*I4/100</f>
        <v>1.4</v>
      </c>
      <c r="F4" s="80">
        <f t="shared" ref="F4:F5" si="3">C4*J4/100</f>
        <v>79.8</v>
      </c>
      <c r="G4" s="80">
        <f t="shared" ref="G4:G5" si="4">C4*K4/100</f>
        <v>360</v>
      </c>
      <c r="H4" s="45">
        <v>7</v>
      </c>
      <c r="I4" s="45">
        <v>1.4</v>
      </c>
      <c r="J4" s="45">
        <v>79.8</v>
      </c>
      <c r="K4" s="45">
        <v>360</v>
      </c>
      <c r="L4" s="100">
        <f>B4*5/1000</f>
        <v>0.5</v>
      </c>
      <c r="N4" s="95"/>
      <c r="O4" s="88"/>
      <c r="P4" s="41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23"/>
    </row>
    <row r="5" spans="1:53" customFormat="1" x14ac:dyDescent="0.3">
      <c r="A5" s="99" t="s">
        <v>47</v>
      </c>
      <c r="B5" s="36">
        <f>C5*100/66</f>
        <v>80.303030303030297</v>
      </c>
      <c r="C5" s="51">
        <v>53</v>
      </c>
      <c r="D5" s="44">
        <f t="shared" si="1"/>
        <v>2.915</v>
      </c>
      <c r="E5" s="44">
        <f t="shared" si="2"/>
        <v>0.37099999999999994</v>
      </c>
      <c r="F5" s="44">
        <f t="shared" si="3"/>
        <v>3.9220000000000006</v>
      </c>
      <c r="G5" s="44">
        <f t="shared" si="4"/>
        <v>39.22</v>
      </c>
      <c r="H5" s="45">
        <v>5.5</v>
      </c>
      <c r="I5" s="45">
        <v>0.7</v>
      </c>
      <c r="J5" s="45">
        <v>7.4</v>
      </c>
      <c r="K5" s="45">
        <v>74</v>
      </c>
      <c r="L5" s="100">
        <f>B5*5/1000</f>
        <v>0.40151515151515149</v>
      </c>
      <c r="M5" s="2"/>
      <c r="N5" s="95"/>
      <c r="O5" s="88"/>
    </row>
    <row r="6" spans="1:53" s="103" customFormat="1" x14ac:dyDescent="0.3">
      <c r="A6" s="102" t="s">
        <v>20</v>
      </c>
      <c r="B6" s="110">
        <v>15</v>
      </c>
      <c r="C6" s="110">
        <v>15</v>
      </c>
      <c r="D6" s="104">
        <f>C6*H6/100</f>
        <v>3.375</v>
      </c>
      <c r="E6" s="104">
        <f>C6*I6/100</f>
        <v>7.35</v>
      </c>
      <c r="F6" s="104">
        <f>C6*J6/100</f>
        <v>3.2250000000000001</v>
      </c>
      <c r="G6" s="104">
        <f>C6*K6/100</f>
        <v>93.3</v>
      </c>
      <c r="H6" s="108">
        <v>22.5</v>
      </c>
      <c r="I6" s="108">
        <v>49</v>
      </c>
      <c r="J6" s="108">
        <v>21.5</v>
      </c>
      <c r="K6" s="108">
        <v>622</v>
      </c>
      <c r="L6" s="101">
        <f>B6*5/1000</f>
        <v>7.4999999999999997E-2</v>
      </c>
      <c r="M6" s="117"/>
      <c r="N6" s="96"/>
      <c r="O6" s="88"/>
    </row>
    <row r="7" spans="1:53" ht="31.2" x14ac:dyDescent="0.3">
      <c r="A7" s="65" t="s">
        <v>16</v>
      </c>
      <c r="B7" s="3" t="s">
        <v>18</v>
      </c>
      <c r="C7" s="3">
        <v>120</v>
      </c>
      <c r="D7" s="46">
        <f t="shared" ref="D7:D8" si="5">C7*H7/100</f>
        <v>14.4</v>
      </c>
      <c r="E7" s="46">
        <f t="shared" ref="E7:E8" si="6">C7*I7/100</f>
        <v>11.28</v>
      </c>
      <c r="F7" s="46">
        <f t="shared" ref="F7:F8" si="7">C7*J7/100</f>
        <v>0.96</v>
      </c>
      <c r="G7" s="46">
        <f t="shared" ref="G7:G8" si="8">C7*K7/100</f>
        <v>163.19999999999999</v>
      </c>
      <c r="H7" s="68">
        <v>12</v>
      </c>
      <c r="I7" s="68">
        <v>9.4</v>
      </c>
      <c r="J7" s="68">
        <v>0.8</v>
      </c>
      <c r="K7" s="68">
        <v>136</v>
      </c>
      <c r="L7" s="100">
        <v>0.7</v>
      </c>
      <c r="M7" s="94" t="s">
        <v>19</v>
      </c>
      <c r="N7" s="95"/>
      <c r="O7" s="88"/>
    </row>
    <row r="8" spans="1:53" x14ac:dyDescent="0.3">
      <c r="A8" s="35" t="s">
        <v>44</v>
      </c>
      <c r="B8" s="37">
        <f>C8*100/100</f>
        <v>200</v>
      </c>
      <c r="C8" s="37">
        <v>200</v>
      </c>
      <c r="D8" s="44">
        <f t="shared" si="5"/>
        <v>6.4</v>
      </c>
      <c r="E8" s="44">
        <f t="shared" si="6"/>
        <v>5</v>
      </c>
      <c r="F8" s="44">
        <f t="shared" si="7"/>
        <v>9.4</v>
      </c>
      <c r="G8" s="44">
        <f t="shared" si="8"/>
        <v>108</v>
      </c>
      <c r="H8" s="45">
        <v>3.2</v>
      </c>
      <c r="I8" s="45">
        <v>2.5</v>
      </c>
      <c r="J8" s="45">
        <v>4.7</v>
      </c>
      <c r="K8" s="45">
        <v>54</v>
      </c>
      <c r="L8" s="100">
        <f t="shared" ref="L8:L10" si="9">B8*5/1000</f>
        <v>1</v>
      </c>
      <c r="M8" s="2"/>
      <c r="N8" s="86"/>
      <c r="O8" s="88"/>
    </row>
    <row r="9" spans="1:53" x14ac:dyDescent="0.3">
      <c r="A9" s="99" t="s">
        <v>22</v>
      </c>
      <c r="B9" s="36">
        <f>C9*100/80</f>
        <v>200</v>
      </c>
      <c r="C9" s="72">
        <v>160</v>
      </c>
      <c r="D9" s="80">
        <f t="shared" ref="D9" si="10">C9*H9/100</f>
        <v>1.28</v>
      </c>
      <c r="E9" s="80">
        <f t="shared" ref="E9" si="11">C9*I9/100</f>
        <v>0.64</v>
      </c>
      <c r="F9" s="80">
        <f t="shared" ref="F9" si="12">C9*J9/100</f>
        <v>14.4</v>
      </c>
      <c r="G9" s="80">
        <f t="shared" ref="G9" si="13">C9*K9/100</f>
        <v>60.8</v>
      </c>
      <c r="H9" s="45">
        <v>0.8</v>
      </c>
      <c r="I9" s="45">
        <v>0.4</v>
      </c>
      <c r="J9" s="45">
        <v>9</v>
      </c>
      <c r="K9" s="45">
        <v>38</v>
      </c>
      <c r="L9" s="100">
        <f t="shared" si="9"/>
        <v>1</v>
      </c>
      <c r="N9" s="86"/>
      <c r="O9" s="88"/>
    </row>
    <row r="10" spans="1:53" x14ac:dyDescent="0.3">
      <c r="A10" s="35" t="s">
        <v>48</v>
      </c>
      <c r="B10" s="49">
        <f>C10*100/70</f>
        <v>200</v>
      </c>
      <c r="C10" s="43">
        <v>140</v>
      </c>
      <c r="D10" s="46">
        <f t="shared" ref="D10" si="14">C10*H10/100</f>
        <v>1.26</v>
      </c>
      <c r="E10" s="46">
        <f t="shared" ref="E10" si="15">C10*I10/100</f>
        <v>0.84</v>
      </c>
      <c r="F10" s="46">
        <f t="shared" ref="F10" si="16">C10*J10/100</f>
        <v>16.239999999999998</v>
      </c>
      <c r="G10" s="46">
        <f t="shared" ref="G10" si="17">C10*K10/100</f>
        <v>71.400000000000006</v>
      </c>
      <c r="H10" s="47">
        <v>0.9</v>
      </c>
      <c r="I10" s="47">
        <v>0.6</v>
      </c>
      <c r="J10" s="47">
        <v>11.6</v>
      </c>
      <c r="K10" s="47">
        <v>51</v>
      </c>
      <c r="L10" s="100">
        <f t="shared" si="9"/>
        <v>1</v>
      </c>
      <c r="N10" s="86"/>
      <c r="O10" s="88"/>
    </row>
    <row r="11" spans="1:53" x14ac:dyDescent="0.3">
      <c r="A11" s="29" t="s">
        <v>15</v>
      </c>
      <c r="B11" s="28"/>
      <c r="C11" s="28"/>
      <c r="D11" s="8">
        <f>SUM(D3:D10)</f>
        <v>47.93</v>
      </c>
      <c r="E11" s="8">
        <f t="shared" ref="E11:G11" si="18">SUM(E3:E10)</f>
        <v>29.980999999999998</v>
      </c>
      <c r="F11" s="8">
        <f t="shared" si="18"/>
        <v>190.44700000000003</v>
      </c>
      <c r="G11" s="8">
        <f t="shared" si="18"/>
        <v>1239.92</v>
      </c>
      <c r="H11" s="60"/>
      <c r="I11" s="60"/>
      <c r="J11" s="60"/>
      <c r="K11" s="60"/>
      <c r="L11" s="8">
        <f>SUM(L3:L10)</f>
        <v>5.1765151515151508</v>
      </c>
      <c r="M11" s="119"/>
      <c r="N11" s="119"/>
      <c r="O11" s="58">
        <f>SUM(O3:O10)</f>
        <v>0</v>
      </c>
    </row>
    <row r="12" spans="1:53" ht="27" x14ac:dyDescent="0.3">
      <c r="A12" s="34" t="s">
        <v>27</v>
      </c>
      <c r="B12" s="13"/>
      <c r="C12" s="13"/>
      <c r="D12" s="63" t="s">
        <v>28</v>
      </c>
      <c r="E12" s="63" t="s">
        <v>29</v>
      </c>
      <c r="F12" s="63" t="s">
        <v>30</v>
      </c>
      <c r="G12" s="63" t="s">
        <v>31</v>
      </c>
      <c r="H12" s="13"/>
      <c r="I12" s="13"/>
      <c r="J12" s="13"/>
      <c r="K12" s="13"/>
    </row>
    <row r="14" spans="1:53" x14ac:dyDescent="0.3">
      <c r="A14" s="38" t="s">
        <v>46</v>
      </c>
    </row>
    <row r="16" spans="1:53" x14ac:dyDescent="0.3">
      <c r="A16" s="89" t="s">
        <v>51</v>
      </c>
    </row>
  </sheetData>
  <mergeCells count="6">
    <mergeCell ref="O1:O2"/>
    <mergeCell ref="L1:L2"/>
    <mergeCell ref="B1:C1"/>
    <mergeCell ref="D1:F1"/>
    <mergeCell ref="H1:K1"/>
    <mergeCell ref="N1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20"/>
  <sheetViews>
    <sheetView workbookViewId="0">
      <selection activeCell="C17" sqref="C17"/>
    </sheetView>
  </sheetViews>
  <sheetFormatPr defaultColWidth="8.77734375" defaultRowHeight="15.6" x14ac:dyDescent="0.3"/>
  <cols>
    <col min="1" max="1" width="26.5546875" style="103" customWidth="1"/>
    <col min="2" max="11" width="8.77734375" style="103"/>
    <col min="12" max="12" width="13.5546875" style="103" customWidth="1"/>
    <col min="13" max="13" width="6.77734375" style="103" customWidth="1"/>
    <col min="14" max="14" width="12.6640625" style="103" customWidth="1"/>
    <col min="15" max="15" width="11.77734375" style="103" customWidth="1"/>
    <col min="16" max="16384" width="8.77734375" style="103"/>
  </cols>
  <sheetData>
    <row r="1" spans="1:54" s="2" customFormat="1" ht="31.5" customHeight="1" x14ac:dyDescent="0.3">
      <c r="A1" s="17" t="s">
        <v>1</v>
      </c>
      <c r="B1" s="142" t="s">
        <v>14</v>
      </c>
      <c r="C1" s="142"/>
      <c r="D1" s="151" t="s">
        <v>11</v>
      </c>
      <c r="E1" s="151"/>
      <c r="F1" s="151"/>
      <c r="G1" s="133" t="s">
        <v>12</v>
      </c>
      <c r="H1" s="151" t="s">
        <v>10</v>
      </c>
      <c r="I1" s="151"/>
      <c r="J1" s="151"/>
      <c r="K1" s="151"/>
      <c r="L1" s="149" t="s">
        <v>65</v>
      </c>
      <c r="M1" s="134"/>
      <c r="N1" s="145" t="s">
        <v>52</v>
      </c>
      <c r="O1" s="147" t="s">
        <v>53</v>
      </c>
      <c r="P1" s="103"/>
      <c r="Q1" s="103"/>
    </row>
    <row r="2" spans="1:54" s="1" customFormat="1" ht="16.2" thickBot="1" x14ac:dyDescent="0.35">
      <c r="A2" s="18"/>
      <c r="B2" s="14" t="s">
        <v>2</v>
      </c>
      <c r="C2" s="5" t="s">
        <v>3</v>
      </c>
      <c r="D2" s="5" t="s">
        <v>7</v>
      </c>
      <c r="E2" s="5" t="s">
        <v>8</v>
      </c>
      <c r="F2" s="5" t="s">
        <v>9</v>
      </c>
      <c r="G2" s="5" t="s">
        <v>4</v>
      </c>
      <c r="H2" s="24" t="s">
        <v>5</v>
      </c>
      <c r="I2" s="24" t="s">
        <v>0</v>
      </c>
      <c r="J2" s="24" t="s">
        <v>6</v>
      </c>
      <c r="K2" s="24" t="s">
        <v>4</v>
      </c>
      <c r="L2" s="150"/>
      <c r="M2" s="91"/>
      <c r="N2" s="146"/>
      <c r="O2" s="148"/>
      <c r="P2" s="11"/>
      <c r="Q2" s="12"/>
    </row>
    <row r="3" spans="1:54" s="102" customFormat="1" x14ac:dyDescent="0.3">
      <c r="A3" s="103" t="s">
        <v>21</v>
      </c>
      <c r="B3" s="97">
        <v>72</v>
      </c>
      <c r="C3" s="97">
        <v>72</v>
      </c>
      <c r="D3" s="104">
        <f>C3*H3/100</f>
        <v>8.136000000000001</v>
      </c>
      <c r="E3" s="104">
        <f>C3*I3/100</f>
        <v>2.2320000000000002</v>
      </c>
      <c r="F3" s="104">
        <f>C3*J3/100</f>
        <v>45</v>
      </c>
      <c r="G3" s="104">
        <f>C3*K3/100</f>
        <v>247.68</v>
      </c>
      <c r="H3" s="135">
        <v>11.3</v>
      </c>
      <c r="I3" s="135">
        <v>3.1</v>
      </c>
      <c r="J3" s="135">
        <v>62.5</v>
      </c>
      <c r="K3" s="135">
        <v>344</v>
      </c>
      <c r="L3" s="100">
        <f>B3*7/1000</f>
        <v>0.504</v>
      </c>
      <c r="M3" s="116"/>
      <c r="N3" s="86"/>
      <c r="O3" s="88"/>
    </row>
    <row r="4" spans="1:54" x14ac:dyDescent="0.3">
      <c r="A4" s="102" t="s">
        <v>20</v>
      </c>
      <c r="B4" s="110">
        <v>11</v>
      </c>
      <c r="C4" s="110">
        <v>11</v>
      </c>
      <c r="D4" s="104">
        <f>C4*H4/100</f>
        <v>2.4750000000000001</v>
      </c>
      <c r="E4" s="104">
        <f>C4*I4/100</f>
        <v>5.39</v>
      </c>
      <c r="F4" s="104">
        <f>C4*J4/100</f>
        <v>2.3650000000000002</v>
      </c>
      <c r="G4" s="104">
        <f>C4*K4/100</f>
        <v>68.42</v>
      </c>
      <c r="H4" s="108">
        <v>22.5</v>
      </c>
      <c r="I4" s="108">
        <v>49</v>
      </c>
      <c r="J4" s="108">
        <v>21.5</v>
      </c>
      <c r="K4" s="108">
        <v>622</v>
      </c>
      <c r="L4" s="100">
        <f>B4*7/1000</f>
        <v>7.6999999999999999E-2</v>
      </c>
      <c r="M4" s="117"/>
      <c r="N4" s="96"/>
      <c r="O4" s="88"/>
    </row>
    <row r="5" spans="1:54" ht="21" customHeight="1" x14ac:dyDescent="0.3">
      <c r="A5" s="98" t="s">
        <v>35</v>
      </c>
      <c r="B5" s="69">
        <v>72</v>
      </c>
      <c r="C5" s="70">
        <v>72</v>
      </c>
      <c r="D5" s="44">
        <f>C5*H5/100</f>
        <v>8.64</v>
      </c>
      <c r="E5" s="44">
        <f>C5*I5/100</f>
        <v>2.3759999999999999</v>
      </c>
      <c r="F5" s="44">
        <f>C5*J5/100</f>
        <v>45.935999999999993</v>
      </c>
      <c r="G5" s="44">
        <f>C5*K5/100</f>
        <v>254.16</v>
      </c>
      <c r="H5" s="105">
        <v>12</v>
      </c>
      <c r="I5" s="105">
        <v>3.3</v>
      </c>
      <c r="J5" s="105">
        <v>63.8</v>
      </c>
      <c r="K5" s="105">
        <v>353</v>
      </c>
      <c r="L5" s="106">
        <f t="shared" ref="L5:L14" si="0">B5*7/1000</f>
        <v>0.504</v>
      </c>
      <c r="M5" s="2"/>
      <c r="N5" s="95"/>
      <c r="O5" s="88"/>
    </row>
    <row r="6" spans="1:54" s="102" customFormat="1" x14ac:dyDescent="0.25">
      <c r="A6" s="27" t="s">
        <v>41</v>
      </c>
      <c r="B6" s="110">
        <v>28</v>
      </c>
      <c r="C6" s="110">
        <v>28</v>
      </c>
      <c r="D6" s="104">
        <f>C6*H6/100</f>
        <v>3.5840000000000005</v>
      </c>
      <c r="E6" s="104">
        <f>C6*I6/100</f>
        <v>6.2160000000000002</v>
      </c>
      <c r="F6" s="104">
        <f>C6*J6/100</f>
        <v>0.42</v>
      </c>
      <c r="G6" s="104">
        <f>C6*K6/100</f>
        <v>71.959999999999994</v>
      </c>
      <c r="H6" s="108">
        <v>12.8</v>
      </c>
      <c r="I6" s="108">
        <v>22.2</v>
      </c>
      <c r="J6" s="108">
        <v>1.5</v>
      </c>
      <c r="K6" s="108">
        <v>257</v>
      </c>
      <c r="L6" s="106">
        <f t="shared" si="0"/>
        <v>0.19600000000000001</v>
      </c>
      <c r="M6" s="92"/>
      <c r="N6" s="83"/>
      <c r="O6" s="88"/>
    </row>
    <row r="7" spans="1:54" ht="19.5" customHeight="1" x14ac:dyDescent="0.3">
      <c r="A7" s="26" t="s">
        <v>39</v>
      </c>
      <c r="B7" s="63">
        <v>28</v>
      </c>
      <c r="C7" s="63">
        <v>28</v>
      </c>
      <c r="D7" s="104">
        <f t="shared" ref="D7" si="1">C7*H7/100</f>
        <v>0.14000000000000001</v>
      </c>
      <c r="E7" s="104">
        <f t="shared" ref="E7" si="2">C7*I7/100</f>
        <v>22.96</v>
      </c>
      <c r="F7" s="104">
        <f t="shared" ref="F7" si="3">C7*J7/100</f>
        <v>0</v>
      </c>
      <c r="G7" s="104">
        <f t="shared" ref="G7" si="4">C7*K7/100</f>
        <v>208.04</v>
      </c>
      <c r="H7" s="135">
        <v>0.5</v>
      </c>
      <c r="I7" s="135">
        <v>82</v>
      </c>
      <c r="J7" s="135">
        <v>0</v>
      </c>
      <c r="K7" s="135">
        <v>743</v>
      </c>
      <c r="L7" s="106">
        <f t="shared" si="0"/>
        <v>0.19600000000000001</v>
      </c>
      <c r="M7" s="92"/>
      <c r="N7" s="82"/>
      <c r="O7" s="88"/>
    </row>
    <row r="8" spans="1:54" customFormat="1" ht="31.2" x14ac:dyDescent="0.3">
      <c r="A8" s="65" t="s">
        <v>58</v>
      </c>
      <c r="B8" s="97">
        <v>143</v>
      </c>
      <c r="C8" s="97">
        <v>143</v>
      </c>
      <c r="D8" s="104">
        <f t="shared" ref="D8:D13" si="5">C8*H8/100</f>
        <v>4.1470000000000002</v>
      </c>
      <c r="E8" s="104">
        <f t="shared" ref="E8:E13" si="6">C8*I8/100</f>
        <v>3.5750000000000002</v>
      </c>
      <c r="F8" s="104">
        <f t="shared" ref="F8:F13" si="7">C8*J8/100</f>
        <v>22.88</v>
      </c>
      <c r="G8" s="104">
        <f t="shared" ref="G8:G13" si="8">C8*K8/100</f>
        <v>141.57</v>
      </c>
      <c r="H8" s="135">
        <v>2.9</v>
      </c>
      <c r="I8" s="135">
        <v>2.5</v>
      </c>
      <c r="J8" s="135">
        <v>16</v>
      </c>
      <c r="K8" s="135">
        <v>99</v>
      </c>
      <c r="L8" s="106">
        <f t="shared" si="0"/>
        <v>1.0009999999999999</v>
      </c>
      <c r="M8" s="13"/>
      <c r="N8" s="86"/>
      <c r="O8" s="88"/>
    </row>
    <row r="9" spans="1:54" customFormat="1" ht="20.55" customHeight="1" x14ac:dyDescent="0.3">
      <c r="A9" s="65" t="s">
        <v>57</v>
      </c>
      <c r="B9" s="97">
        <v>26</v>
      </c>
      <c r="C9" s="97">
        <v>26</v>
      </c>
      <c r="D9" s="104">
        <f t="shared" si="5"/>
        <v>4.3419999999999996</v>
      </c>
      <c r="E9" s="104">
        <f t="shared" si="6"/>
        <v>2.34</v>
      </c>
      <c r="F9" s="104">
        <f t="shared" si="7"/>
        <v>0.52</v>
      </c>
      <c r="G9" s="104">
        <f t="shared" si="8"/>
        <v>40.56</v>
      </c>
      <c r="H9" s="135">
        <v>16.7</v>
      </c>
      <c r="I9" s="135">
        <v>9</v>
      </c>
      <c r="J9" s="135">
        <v>2</v>
      </c>
      <c r="K9" s="135">
        <v>156</v>
      </c>
      <c r="L9" s="106">
        <f t="shared" si="0"/>
        <v>0.182</v>
      </c>
      <c r="M9" s="13"/>
      <c r="N9" s="86"/>
      <c r="O9" s="88"/>
    </row>
    <row r="10" spans="1:54" s="2" customFormat="1" x14ac:dyDescent="0.3">
      <c r="A10" s="35" t="s">
        <v>40</v>
      </c>
      <c r="B10" s="43">
        <v>143</v>
      </c>
      <c r="C10" s="43">
        <v>143</v>
      </c>
      <c r="D10" s="104">
        <f t="shared" si="5"/>
        <v>4.5760000000000005</v>
      </c>
      <c r="E10" s="104">
        <f t="shared" si="6"/>
        <v>3.5750000000000002</v>
      </c>
      <c r="F10" s="104">
        <f t="shared" si="7"/>
        <v>6.7210000000000001</v>
      </c>
      <c r="G10" s="104">
        <f t="shared" si="8"/>
        <v>77.22</v>
      </c>
      <c r="H10" s="105">
        <v>3.2</v>
      </c>
      <c r="I10" s="105">
        <v>2.5</v>
      </c>
      <c r="J10" s="105">
        <v>4.7</v>
      </c>
      <c r="K10" s="105">
        <v>54</v>
      </c>
      <c r="L10" s="106">
        <f t="shared" si="0"/>
        <v>1.0009999999999999</v>
      </c>
      <c r="M10" s="92"/>
      <c r="N10" s="82"/>
      <c r="O10" s="88"/>
      <c r="P10" s="41"/>
      <c r="Q10" s="41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23"/>
    </row>
    <row r="11" spans="1:54" customFormat="1" x14ac:dyDescent="0.3">
      <c r="A11" s="99" t="s">
        <v>47</v>
      </c>
      <c r="B11" s="49">
        <f>C11*100/66</f>
        <v>57.575757575757578</v>
      </c>
      <c r="C11" s="51">
        <v>38</v>
      </c>
      <c r="D11" s="44">
        <f t="shared" si="5"/>
        <v>2.09</v>
      </c>
      <c r="E11" s="44">
        <f t="shared" si="6"/>
        <v>0.26599999999999996</v>
      </c>
      <c r="F11" s="44">
        <f t="shared" si="7"/>
        <v>2.8119999999999998</v>
      </c>
      <c r="G11" s="44">
        <f t="shared" si="8"/>
        <v>28.12</v>
      </c>
      <c r="H11" s="45">
        <v>5.5</v>
      </c>
      <c r="I11" s="45">
        <v>0.7</v>
      </c>
      <c r="J11" s="45">
        <v>7.4</v>
      </c>
      <c r="K11" s="45">
        <v>74</v>
      </c>
      <c r="L11" s="106">
        <f t="shared" si="0"/>
        <v>0.40303030303030307</v>
      </c>
      <c r="M11" s="2"/>
      <c r="N11" s="95"/>
      <c r="O11" s="88"/>
    </row>
    <row r="12" spans="1:54" x14ac:dyDescent="0.3">
      <c r="A12" s="99" t="s">
        <v>22</v>
      </c>
      <c r="B12" s="36">
        <f>C12*100/80</f>
        <v>142.5</v>
      </c>
      <c r="C12" s="72">
        <v>114</v>
      </c>
      <c r="D12" s="44">
        <f t="shared" si="5"/>
        <v>0.91200000000000003</v>
      </c>
      <c r="E12" s="44">
        <f t="shared" si="6"/>
        <v>0.45600000000000002</v>
      </c>
      <c r="F12" s="44">
        <f t="shared" si="7"/>
        <v>10.26</v>
      </c>
      <c r="G12" s="44">
        <f t="shared" si="8"/>
        <v>43.32</v>
      </c>
      <c r="H12" s="45">
        <v>0.8</v>
      </c>
      <c r="I12" s="45">
        <v>0.4</v>
      </c>
      <c r="J12" s="45">
        <v>9</v>
      </c>
      <c r="K12" s="45">
        <v>38</v>
      </c>
      <c r="L12" s="106">
        <f t="shared" si="0"/>
        <v>0.99750000000000005</v>
      </c>
      <c r="N12" s="86"/>
      <c r="O12" s="88"/>
    </row>
    <row r="13" spans="1:54" x14ac:dyDescent="0.3">
      <c r="A13" s="35" t="s">
        <v>23</v>
      </c>
      <c r="B13" s="36">
        <f>C13*100/85</f>
        <v>142.35294117647058</v>
      </c>
      <c r="C13" s="43">
        <v>121</v>
      </c>
      <c r="D13" s="44">
        <f t="shared" si="5"/>
        <v>0.48400000000000004</v>
      </c>
      <c r="E13" s="44">
        <f t="shared" si="6"/>
        <v>0.96800000000000008</v>
      </c>
      <c r="F13" s="44">
        <f t="shared" si="7"/>
        <v>11.858000000000002</v>
      </c>
      <c r="G13" s="44">
        <f t="shared" si="8"/>
        <v>58.08</v>
      </c>
      <c r="H13" s="105">
        <v>0.4</v>
      </c>
      <c r="I13" s="105">
        <v>0.8</v>
      </c>
      <c r="J13" s="105">
        <v>9.8000000000000007</v>
      </c>
      <c r="K13" s="105">
        <v>48</v>
      </c>
      <c r="L13" s="106">
        <f t="shared" si="0"/>
        <v>0.996470588235294</v>
      </c>
      <c r="M13" s="92"/>
      <c r="N13" s="86"/>
      <c r="O13" s="88"/>
      <c r="P13" s="63"/>
      <c r="Q13" s="13"/>
      <c r="R13" s="13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</row>
    <row r="14" spans="1:54" s="2" customFormat="1" ht="31.2" x14ac:dyDescent="0.3">
      <c r="A14" s="113" t="s">
        <v>36</v>
      </c>
      <c r="B14" s="49">
        <f>C14*100/60</f>
        <v>115</v>
      </c>
      <c r="C14" s="43">
        <v>69</v>
      </c>
      <c r="D14" s="132">
        <f>C14*H14/100</f>
        <v>0.34499999999999997</v>
      </c>
      <c r="E14" s="132">
        <f>C14*I14/100</f>
        <v>0</v>
      </c>
      <c r="F14" s="132">
        <f>C14*J14/100</f>
        <v>10.488</v>
      </c>
      <c r="G14" s="132">
        <f>C14*K14/100</f>
        <v>45.54</v>
      </c>
      <c r="H14" s="64">
        <v>0.5</v>
      </c>
      <c r="I14" s="64">
        <v>0</v>
      </c>
      <c r="J14" s="64">
        <v>15.2</v>
      </c>
      <c r="K14" s="64">
        <v>66</v>
      </c>
      <c r="L14" s="106">
        <f t="shared" si="0"/>
        <v>0.80500000000000005</v>
      </c>
      <c r="M14" s="92"/>
      <c r="N14" s="82"/>
      <c r="O14" s="88"/>
      <c r="P14" s="41"/>
      <c r="Q14" s="42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23"/>
    </row>
    <row r="15" spans="1:54" x14ac:dyDescent="0.3">
      <c r="A15" s="29" t="s">
        <v>15</v>
      </c>
      <c r="B15" s="53"/>
      <c r="C15" s="53"/>
      <c r="D15" s="109">
        <f>SUM(D3:D14)</f>
        <v>39.870999999999995</v>
      </c>
      <c r="E15" s="109">
        <f>SUM(E3:E14)</f>
        <v>50.354000000000006</v>
      </c>
      <c r="F15" s="109">
        <f>SUM(F3:F14)</f>
        <v>159.26</v>
      </c>
      <c r="G15" s="109">
        <f>SUM(G3:G14)</f>
        <v>1284.6699999999996</v>
      </c>
      <c r="H15" s="59"/>
      <c r="I15" s="59"/>
      <c r="J15" s="59"/>
      <c r="K15" s="59"/>
      <c r="L15" s="79">
        <f>SUM(L3:L14)</f>
        <v>6.863000891265596</v>
      </c>
      <c r="M15" s="79"/>
      <c r="N15" s="78"/>
      <c r="O15" s="109">
        <f>SUM(O3:O14)</f>
        <v>0</v>
      </c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</row>
    <row r="16" spans="1:54" s="32" customFormat="1" ht="30" customHeight="1" x14ac:dyDescent="0.3">
      <c r="A16" s="34" t="s">
        <v>27</v>
      </c>
      <c r="B16" s="13"/>
      <c r="C16" s="13"/>
      <c r="D16" s="63" t="s">
        <v>28</v>
      </c>
      <c r="E16" s="63" t="s">
        <v>29</v>
      </c>
      <c r="F16" s="63" t="s">
        <v>30</v>
      </c>
      <c r="G16" s="63" t="s">
        <v>31</v>
      </c>
      <c r="H16" s="13"/>
      <c r="I16" s="13"/>
      <c r="J16" s="13"/>
      <c r="K16" s="13"/>
      <c r="L16" s="13"/>
      <c r="M16" s="40"/>
    </row>
    <row r="18" spans="1:8" x14ac:dyDescent="0.3">
      <c r="A18" s="38" t="s">
        <v>66</v>
      </c>
    </row>
    <row r="20" spans="1:8" x14ac:dyDescent="0.3">
      <c r="A20" s="89"/>
      <c r="B20" s="89"/>
      <c r="C20" s="89"/>
      <c r="D20" s="89"/>
      <c r="E20" s="89"/>
      <c r="F20" s="89"/>
      <c r="G20" s="89"/>
      <c r="H20" s="89"/>
    </row>
  </sheetData>
  <mergeCells count="6">
    <mergeCell ref="O1:O2"/>
    <mergeCell ref="B1:C1"/>
    <mergeCell ref="D1:F1"/>
    <mergeCell ref="H1:K1"/>
    <mergeCell ref="L1:L2"/>
    <mergeCell ref="N1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B21"/>
  <sheetViews>
    <sheetView topLeftCell="A7" workbookViewId="0">
      <selection activeCell="N3" sqref="N3:O15"/>
    </sheetView>
  </sheetViews>
  <sheetFormatPr defaultColWidth="8.77734375" defaultRowHeight="15.6" x14ac:dyDescent="0.3"/>
  <cols>
    <col min="1" max="1" width="26.5546875" style="103" customWidth="1"/>
    <col min="2" max="11" width="8.77734375" style="103"/>
    <col min="12" max="12" width="13.5546875" style="103" customWidth="1"/>
    <col min="13" max="13" width="6.77734375" style="103" customWidth="1"/>
    <col min="14" max="14" width="12.6640625" style="103" customWidth="1"/>
    <col min="15" max="15" width="11.77734375" style="103" customWidth="1"/>
    <col min="16" max="16384" width="8.77734375" style="103"/>
  </cols>
  <sheetData>
    <row r="1" spans="1:54" s="2" customFormat="1" ht="31.5" customHeight="1" x14ac:dyDescent="0.3">
      <c r="A1" s="17" t="s">
        <v>1</v>
      </c>
      <c r="B1" s="142" t="s">
        <v>14</v>
      </c>
      <c r="C1" s="142"/>
      <c r="D1" s="151" t="s">
        <v>11</v>
      </c>
      <c r="E1" s="151"/>
      <c r="F1" s="151"/>
      <c r="G1" s="123" t="s">
        <v>12</v>
      </c>
      <c r="H1" s="151" t="s">
        <v>10</v>
      </c>
      <c r="I1" s="151"/>
      <c r="J1" s="151"/>
      <c r="K1" s="151"/>
      <c r="L1" s="149" t="s">
        <v>54</v>
      </c>
      <c r="M1" s="121"/>
      <c r="N1" s="145" t="s">
        <v>52</v>
      </c>
      <c r="O1" s="147" t="s">
        <v>53</v>
      </c>
      <c r="P1" s="103"/>
      <c r="Q1" s="103"/>
    </row>
    <row r="2" spans="1:54" s="1" customFormat="1" ht="16.2" thickBot="1" x14ac:dyDescent="0.35">
      <c r="A2" s="18"/>
      <c r="B2" s="14" t="s">
        <v>2</v>
      </c>
      <c r="C2" s="5" t="s">
        <v>3</v>
      </c>
      <c r="D2" s="5" t="s">
        <v>7</v>
      </c>
      <c r="E2" s="5" t="s">
        <v>8</v>
      </c>
      <c r="F2" s="5" t="s">
        <v>9</v>
      </c>
      <c r="G2" s="5" t="s">
        <v>4</v>
      </c>
      <c r="H2" s="24" t="s">
        <v>5</v>
      </c>
      <c r="I2" s="24" t="s">
        <v>0</v>
      </c>
      <c r="J2" s="24" t="s">
        <v>6</v>
      </c>
      <c r="K2" s="24" t="s">
        <v>4</v>
      </c>
      <c r="L2" s="150"/>
      <c r="M2" s="91"/>
      <c r="N2" s="146"/>
      <c r="O2" s="148"/>
      <c r="P2" s="11"/>
      <c r="Q2" s="12"/>
    </row>
    <row r="3" spans="1:54" s="2" customFormat="1" ht="18" customHeight="1" x14ac:dyDescent="0.3">
      <c r="A3" s="98" t="s">
        <v>26</v>
      </c>
      <c r="B3" s="118">
        <f>C3*100/100</f>
        <v>62</v>
      </c>
      <c r="C3" s="107">
        <v>62</v>
      </c>
      <c r="D3" s="129">
        <f>C3*H3/100</f>
        <v>7.44</v>
      </c>
      <c r="E3" s="129">
        <f>C3*I3/100</f>
        <v>2.0459999999999998</v>
      </c>
      <c r="F3" s="129">
        <f>C3*J3/100</f>
        <v>39.555999999999997</v>
      </c>
      <c r="G3" s="129">
        <f>C3*K3/100</f>
        <v>218.86</v>
      </c>
      <c r="H3" s="105">
        <v>12</v>
      </c>
      <c r="I3" s="105">
        <v>3.3</v>
      </c>
      <c r="J3" s="105">
        <v>63.8</v>
      </c>
      <c r="K3" s="105">
        <v>353</v>
      </c>
      <c r="L3" s="106">
        <f>B3*8/1000</f>
        <v>0.496</v>
      </c>
      <c r="M3" s="67"/>
      <c r="N3" s="82"/>
      <c r="O3" s="88"/>
      <c r="P3" s="41"/>
      <c r="Q3" s="42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23"/>
    </row>
    <row r="4" spans="1:54" ht="42.45" customHeight="1" x14ac:dyDescent="0.3">
      <c r="A4" s="26" t="s">
        <v>43</v>
      </c>
      <c r="B4" s="97">
        <v>50</v>
      </c>
      <c r="C4" s="97">
        <v>50</v>
      </c>
      <c r="D4" s="129">
        <f t="shared" ref="D4" si="0">C4*H4/100</f>
        <v>7.3</v>
      </c>
      <c r="E4" s="129">
        <f t="shared" ref="E4" si="1">C4*I4/100</f>
        <v>2.35</v>
      </c>
      <c r="F4" s="129">
        <f t="shared" ref="F4" si="2">C4*J4/100</f>
        <v>26.25</v>
      </c>
      <c r="G4" s="129">
        <f t="shared" ref="G4" si="3">C4*K4/100</f>
        <v>155.5</v>
      </c>
      <c r="H4" s="122">
        <v>14.6</v>
      </c>
      <c r="I4" s="122">
        <v>4.7</v>
      </c>
      <c r="J4" s="122">
        <v>52.5</v>
      </c>
      <c r="K4" s="122">
        <v>311</v>
      </c>
      <c r="L4" s="106">
        <f t="shared" ref="L4:L5" si="4">B4*8/1000</f>
        <v>0.4</v>
      </c>
      <c r="M4" s="92"/>
      <c r="N4" s="82"/>
      <c r="O4" s="88"/>
    </row>
    <row r="5" spans="1:54" ht="21" customHeight="1" x14ac:dyDescent="0.3">
      <c r="A5" s="98" t="s">
        <v>35</v>
      </c>
      <c r="B5" s="69">
        <f t="shared" ref="B5" si="5">C5*100/100</f>
        <v>62</v>
      </c>
      <c r="C5" s="70">
        <v>62</v>
      </c>
      <c r="D5" s="80">
        <f>C5*H5/100</f>
        <v>7.44</v>
      </c>
      <c r="E5" s="80">
        <f>C5*I5/100</f>
        <v>2.0459999999999998</v>
      </c>
      <c r="F5" s="80">
        <f>C5*J5/100</f>
        <v>39.555999999999997</v>
      </c>
      <c r="G5" s="80">
        <f>C5*K5/100</f>
        <v>218.86</v>
      </c>
      <c r="H5" s="105">
        <v>12</v>
      </c>
      <c r="I5" s="105">
        <v>3.3</v>
      </c>
      <c r="J5" s="105">
        <v>63.8</v>
      </c>
      <c r="K5" s="105">
        <v>353</v>
      </c>
      <c r="L5" s="106">
        <f t="shared" si="4"/>
        <v>0.496</v>
      </c>
      <c r="M5" s="2"/>
      <c r="N5" s="95"/>
      <c r="O5" s="88"/>
    </row>
    <row r="6" spans="1:54" s="102" customFormat="1" x14ac:dyDescent="0.25">
      <c r="A6" s="27" t="s">
        <v>41</v>
      </c>
      <c r="B6" s="110">
        <v>40</v>
      </c>
      <c r="C6" s="110">
        <v>40</v>
      </c>
      <c r="D6" s="129">
        <f>C6*H6/100</f>
        <v>5.12</v>
      </c>
      <c r="E6" s="129">
        <f>C6*I6/100</f>
        <v>8.8800000000000008</v>
      </c>
      <c r="F6" s="129">
        <f>C6*J6/100</f>
        <v>0.6</v>
      </c>
      <c r="G6" s="129">
        <f>C6*K6/100</f>
        <v>102.8</v>
      </c>
      <c r="H6" s="108">
        <v>12.8</v>
      </c>
      <c r="I6" s="108">
        <v>22.2</v>
      </c>
      <c r="J6" s="108">
        <v>1.5</v>
      </c>
      <c r="K6" s="108">
        <v>257</v>
      </c>
      <c r="L6" s="106">
        <f>B6*8/1000</f>
        <v>0.32</v>
      </c>
      <c r="M6" s="92"/>
      <c r="N6" s="83"/>
      <c r="O6" s="88"/>
    </row>
    <row r="7" spans="1:54" ht="19.5" customHeight="1" x14ac:dyDescent="0.3">
      <c r="A7" s="26" t="s">
        <v>39</v>
      </c>
      <c r="B7" s="63">
        <v>25</v>
      </c>
      <c r="C7" s="63">
        <v>25</v>
      </c>
      <c r="D7" s="129">
        <f>C7*H7/100</f>
        <v>0.125</v>
      </c>
      <c r="E7" s="129">
        <f>C7*I7/100</f>
        <v>20.5</v>
      </c>
      <c r="F7" s="129">
        <f>C7*J7/100</f>
        <v>0</v>
      </c>
      <c r="G7" s="129">
        <f>C7*K7/100</f>
        <v>185.75</v>
      </c>
      <c r="H7" s="122">
        <v>0.5</v>
      </c>
      <c r="I7" s="122">
        <v>82</v>
      </c>
      <c r="J7" s="122">
        <v>0</v>
      </c>
      <c r="K7" s="122">
        <v>743</v>
      </c>
      <c r="L7" s="106">
        <f>B7*8/1000</f>
        <v>0.2</v>
      </c>
      <c r="M7" s="92"/>
      <c r="N7" s="82"/>
      <c r="O7" s="88"/>
    </row>
    <row r="8" spans="1:54" customFormat="1" ht="31.2" x14ac:dyDescent="0.3">
      <c r="A8" s="65" t="s">
        <v>58</v>
      </c>
      <c r="B8" s="97">
        <v>125</v>
      </c>
      <c r="C8" s="97">
        <v>125</v>
      </c>
      <c r="D8" s="104">
        <f t="shared" ref="D8:D14" si="6">C8*H8/100</f>
        <v>3.625</v>
      </c>
      <c r="E8" s="104">
        <f t="shared" ref="E8:E14" si="7">C8*I8/100</f>
        <v>3.125</v>
      </c>
      <c r="F8" s="104">
        <f t="shared" ref="F8:F14" si="8">C8*J8/100</f>
        <v>20</v>
      </c>
      <c r="G8" s="104">
        <f t="shared" ref="G8:G14" si="9">C8*K8/100</f>
        <v>123.75</v>
      </c>
      <c r="H8" s="125">
        <v>2.9</v>
      </c>
      <c r="I8" s="125">
        <v>2.5</v>
      </c>
      <c r="J8" s="125">
        <v>16</v>
      </c>
      <c r="K8" s="125">
        <v>99</v>
      </c>
      <c r="L8" s="106">
        <f t="shared" ref="L8:L15" si="10">B8*8/1000</f>
        <v>1</v>
      </c>
      <c r="M8" s="13"/>
      <c r="N8" s="86"/>
      <c r="O8" s="88"/>
    </row>
    <row r="9" spans="1:54" s="2" customFormat="1" ht="46.8" x14ac:dyDescent="0.3">
      <c r="A9" s="65" t="s">
        <v>32</v>
      </c>
      <c r="B9" s="7">
        <v>25</v>
      </c>
      <c r="C9" s="7">
        <v>25</v>
      </c>
      <c r="D9" s="80">
        <f t="shared" si="6"/>
        <v>2.75</v>
      </c>
      <c r="E9" s="80">
        <f t="shared" si="7"/>
        <v>6.5</v>
      </c>
      <c r="F9" s="80">
        <f t="shared" si="8"/>
        <v>0.4</v>
      </c>
      <c r="G9" s="80">
        <f t="shared" si="9"/>
        <v>71.75</v>
      </c>
      <c r="H9" s="125">
        <v>11</v>
      </c>
      <c r="I9" s="125">
        <v>26</v>
      </c>
      <c r="J9" s="125">
        <v>1.6</v>
      </c>
      <c r="K9" s="125">
        <v>287</v>
      </c>
      <c r="L9" s="106">
        <f t="shared" si="10"/>
        <v>0.2</v>
      </c>
      <c r="M9" s="92"/>
      <c r="N9" s="86"/>
      <c r="O9" s="88"/>
      <c r="P9" s="63"/>
      <c r="Q9" s="7"/>
      <c r="R9" s="13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23"/>
    </row>
    <row r="10" spans="1:54" s="2" customFormat="1" x14ac:dyDescent="0.3">
      <c r="A10" s="35" t="s">
        <v>40</v>
      </c>
      <c r="B10" s="43">
        <v>125</v>
      </c>
      <c r="C10" s="43">
        <v>125</v>
      </c>
      <c r="D10" s="129">
        <f t="shared" si="6"/>
        <v>4</v>
      </c>
      <c r="E10" s="129">
        <f t="shared" si="7"/>
        <v>3.125</v>
      </c>
      <c r="F10" s="129">
        <f t="shared" si="8"/>
        <v>5.875</v>
      </c>
      <c r="G10" s="129">
        <f t="shared" si="9"/>
        <v>67.5</v>
      </c>
      <c r="H10" s="105">
        <v>3.2</v>
      </c>
      <c r="I10" s="105">
        <v>2.5</v>
      </c>
      <c r="J10" s="105">
        <v>4.7</v>
      </c>
      <c r="K10" s="105">
        <v>54</v>
      </c>
      <c r="L10" s="106">
        <f t="shared" si="10"/>
        <v>1</v>
      </c>
      <c r="M10" s="92"/>
      <c r="N10" s="82"/>
      <c r="O10" s="88"/>
      <c r="P10" s="41"/>
      <c r="Q10" s="41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23"/>
    </row>
    <row r="11" spans="1:54" customFormat="1" x14ac:dyDescent="0.3">
      <c r="A11" s="99" t="s">
        <v>47</v>
      </c>
      <c r="B11" s="49">
        <f>C11*100/66</f>
        <v>50</v>
      </c>
      <c r="C11" s="51">
        <v>33</v>
      </c>
      <c r="D11" s="80">
        <f t="shared" si="6"/>
        <v>1.8149999999999999</v>
      </c>
      <c r="E11" s="80">
        <f t="shared" si="7"/>
        <v>0.23099999999999998</v>
      </c>
      <c r="F11" s="80">
        <f t="shared" si="8"/>
        <v>2.4420000000000002</v>
      </c>
      <c r="G11" s="80">
        <f t="shared" si="9"/>
        <v>24.42</v>
      </c>
      <c r="H11" s="45">
        <v>5.5</v>
      </c>
      <c r="I11" s="45">
        <v>0.7</v>
      </c>
      <c r="J11" s="45">
        <v>7.4</v>
      </c>
      <c r="K11" s="45">
        <v>74</v>
      </c>
      <c r="L11" s="106">
        <f t="shared" si="10"/>
        <v>0.4</v>
      </c>
      <c r="M11" s="2"/>
      <c r="N11" s="95"/>
      <c r="O11" s="88"/>
    </row>
    <row r="12" spans="1:54" customFormat="1" x14ac:dyDescent="0.3">
      <c r="A12" s="99" t="s">
        <v>55</v>
      </c>
      <c r="B12" s="49">
        <f>C12*100/66</f>
        <v>50</v>
      </c>
      <c r="C12" s="50">
        <v>33</v>
      </c>
      <c r="D12" s="80">
        <f t="shared" si="6"/>
        <v>1.6829999999999998</v>
      </c>
      <c r="E12" s="80">
        <f t="shared" si="7"/>
        <v>9.9000000000000005E-2</v>
      </c>
      <c r="F12" s="80">
        <f t="shared" si="8"/>
        <v>2.2440000000000002</v>
      </c>
      <c r="G12" s="80">
        <f t="shared" si="9"/>
        <v>19.8</v>
      </c>
      <c r="H12" s="105">
        <v>5.0999999999999996</v>
      </c>
      <c r="I12" s="105">
        <v>0.3</v>
      </c>
      <c r="J12" s="105">
        <v>6.8</v>
      </c>
      <c r="K12" s="105">
        <v>60</v>
      </c>
      <c r="L12" s="106">
        <f t="shared" si="10"/>
        <v>0.4</v>
      </c>
      <c r="M12" s="127"/>
      <c r="N12" s="128"/>
      <c r="O12" s="88"/>
    </row>
    <row r="13" spans="1:54" x14ac:dyDescent="0.3">
      <c r="A13" s="99" t="s">
        <v>22</v>
      </c>
      <c r="B13" s="36">
        <f>C13*100/80</f>
        <v>125</v>
      </c>
      <c r="C13" s="72">
        <v>100</v>
      </c>
      <c r="D13" s="80">
        <f t="shared" si="6"/>
        <v>0.8</v>
      </c>
      <c r="E13" s="80">
        <f t="shared" si="7"/>
        <v>0.4</v>
      </c>
      <c r="F13" s="80">
        <f t="shared" si="8"/>
        <v>9</v>
      </c>
      <c r="G13" s="80">
        <f t="shared" si="9"/>
        <v>38</v>
      </c>
      <c r="H13" s="45">
        <v>0.8</v>
      </c>
      <c r="I13" s="45">
        <v>0.4</v>
      </c>
      <c r="J13" s="45">
        <v>9</v>
      </c>
      <c r="K13" s="45">
        <v>38</v>
      </c>
      <c r="L13" s="106">
        <f t="shared" si="10"/>
        <v>1</v>
      </c>
      <c r="N13" s="86"/>
      <c r="O13" s="88"/>
    </row>
    <row r="14" spans="1:54" x14ac:dyDescent="0.3">
      <c r="A14" s="35" t="s">
        <v>23</v>
      </c>
      <c r="B14" s="36">
        <f>C14*100/85</f>
        <v>124.70588235294117</v>
      </c>
      <c r="C14" s="43">
        <v>106</v>
      </c>
      <c r="D14" s="80">
        <f t="shared" si="6"/>
        <v>0.42400000000000004</v>
      </c>
      <c r="E14" s="80">
        <f t="shared" si="7"/>
        <v>0.84800000000000009</v>
      </c>
      <c r="F14" s="80">
        <f t="shared" si="8"/>
        <v>10.388000000000002</v>
      </c>
      <c r="G14" s="80">
        <f t="shared" si="9"/>
        <v>50.88</v>
      </c>
      <c r="H14" s="105">
        <v>0.4</v>
      </c>
      <c r="I14" s="105">
        <v>0.8</v>
      </c>
      <c r="J14" s="105">
        <v>9.8000000000000007</v>
      </c>
      <c r="K14" s="105">
        <v>48</v>
      </c>
      <c r="L14" s="106">
        <f t="shared" si="10"/>
        <v>0.99764705882352944</v>
      </c>
      <c r="M14" s="92"/>
      <c r="N14" s="86"/>
      <c r="O14" s="88"/>
      <c r="P14" s="63"/>
      <c r="Q14" s="13"/>
      <c r="R14" s="13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</row>
    <row r="15" spans="1:54" s="2" customFormat="1" ht="31.2" x14ac:dyDescent="0.3">
      <c r="A15" s="113" t="s">
        <v>36</v>
      </c>
      <c r="B15" s="49">
        <f>C15*100/60</f>
        <v>100</v>
      </c>
      <c r="C15" s="43">
        <v>60</v>
      </c>
      <c r="D15" s="130">
        <f>C15*H15/100</f>
        <v>0.3</v>
      </c>
      <c r="E15" s="130">
        <f>C15*I15/100</f>
        <v>0</v>
      </c>
      <c r="F15" s="130">
        <f>C15*J15/100</f>
        <v>9.1199999999999992</v>
      </c>
      <c r="G15" s="130">
        <f>C15*K15/100</f>
        <v>39.6</v>
      </c>
      <c r="H15" s="64">
        <v>0.5</v>
      </c>
      <c r="I15" s="64">
        <v>0</v>
      </c>
      <c r="J15" s="64">
        <v>15.2</v>
      </c>
      <c r="K15" s="64">
        <v>66</v>
      </c>
      <c r="L15" s="106">
        <f t="shared" si="10"/>
        <v>0.8</v>
      </c>
      <c r="M15" s="92"/>
      <c r="N15" s="82"/>
      <c r="O15" s="88"/>
      <c r="P15" s="41"/>
      <c r="Q15" s="42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23"/>
    </row>
    <row r="16" spans="1:54" x14ac:dyDescent="0.3">
      <c r="A16" s="29" t="s">
        <v>15</v>
      </c>
      <c r="B16" s="53"/>
      <c r="C16" s="53"/>
      <c r="D16" s="109">
        <f>SUM(D3:D15)</f>
        <v>42.821999999999989</v>
      </c>
      <c r="E16" s="109">
        <f>SUM(E3:E15)</f>
        <v>50.15</v>
      </c>
      <c r="F16" s="109">
        <f>SUM(F3:F15)</f>
        <v>165.43100000000001</v>
      </c>
      <c r="G16" s="109">
        <f>SUM(G3:G15)</f>
        <v>1317.47</v>
      </c>
      <c r="H16" s="59"/>
      <c r="I16" s="59"/>
      <c r="J16" s="59"/>
      <c r="K16" s="59"/>
      <c r="L16" s="79">
        <f>SUM(L3:L15)</f>
        <v>7.7096470588235304</v>
      </c>
      <c r="M16" s="79"/>
      <c r="N16" s="78"/>
      <c r="O16" s="109">
        <f>SUM(O3:O15)</f>
        <v>0</v>
      </c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</row>
    <row r="17" spans="1:13" s="32" customFormat="1" ht="30" customHeight="1" x14ac:dyDescent="0.3">
      <c r="A17" s="34" t="s">
        <v>27</v>
      </c>
      <c r="B17" s="13"/>
      <c r="C17" s="13"/>
      <c r="D17" s="63" t="s">
        <v>28</v>
      </c>
      <c r="E17" s="63" t="s">
        <v>29</v>
      </c>
      <c r="F17" s="63" t="s">
        <v>30</v>
      </c>
      <c r="G17" s="63" t="s">
        <v>31</v>
      </c>
      <c r="H17" s="13"/>
      <c r="I17" s="13"/>
      <c r="J17" s="13"/>
      <c r="K17" s="13"/>
      <c r="L17" s="13"/>
      <c r="M17" s="40"/>
    </row>
    <row r="19" spans="1:13" x14ac:dyDescent="0.3">
      <c r="A19" s="38" t="s">
        <v>61</v>
      </c>
    </row>
    <row r="21" spans="1:13" x14ac:dyDescent="0.3">
      <c r="A21" s="89"/>
      <c r="B21" s="89"/>
      <c r="C21" s="89"/>
      <c r="D21" s="89"/>
      <c r="E21" s="89"/>
      <c r="F21" s="89"/>
      <c r="G21" s="89"/>
      <c r="H21" s="89"/>
    </row>
  </sheetData>
  <mergeCells count="6">
    <mergeCell ref="O1:O2"/>
    <mergeCell ref="B1:C1"/>
    <mergeCell ref="D1:F1"/>
    <mergeCell ref="H1:K1"/>
    <mergeCell ref="L1:L2"/>
    <mergeCell ref="N1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B22"/>
  <sheetViews>
    <sheetView topLeftCell="A7" workbookViewId="0">
      <selection activeCell="N3" sqref="N3:O16"/>
    </sheetView>
  </sheetViews>
  <sheetFormatPr defaultColWidth="8.77734375" defaultRowHeight="15.6" x14ac:dyDescent="0.3"/>
  <cols>
    <col min="1" max="1" width="26.5546875" style="103" customWidth="1"/>
    <col min="2" max="11" width="8.77734375" style="103"/>
    <col min="12" max="12" width="13.5546875" style="103" customWidth="1"/>
    <col min="13" max="13" width="6.77734375" style="103" customWidth="1"/>
    <col min="14" max="14" width="12.6640625" style="103" customWidth="1"/>
    <col min="15" max="15" width="11.77734375" style="103" customWidth="1"/>
    <col min="16" max="16384" width="8.77734375" style="103"/>
  </cols>
  <sheetData>
    <row r="1" spans="1:54" s="2" customFormat="1" ht="31.5" customHeight="1" x14ac:dyDescent="0.3">
      <c r="A1" s="17" t="s">
        <v>1</v>
      </c>
      <c r="B1" s="142" t="s">
        <v>14</v>
      </c>
      <c r="C1" s="142"/>
      <c r="D1" s="151" t="s">
        <v>11</v>
      </c>
      <c r="E1" s="151"/>
      <c r="F1" s="151"/>
      <c r="G1" s="126" t="s">
        <v>12</v>
      </c>
      <c r="H1" s="151" t="s">
        <v>10</v>
      </c>
      <c r="I1" s="151"/>
      <c r="J1" s="151"/>
      <c r="K1" s="151"/>
      <c r="L1" s="149" t="s">
        <v>59</v>
      </c>
      <c r="M1" s="124"/>
      <c r="N1" s="145" t="s">
        <v>52</v>
      </c>
      <c r="O1" s="147" t="s">
        <v>53</v>
      </c>
      <c r="P1" s="103"/>
      <c r="Q1" s="103"/>
    </row>
    <row r="2" spans="1:54" s="1" customFormat="1" ht="16.2" thickBot="1" x14ac:dyDescent="0.35">
      <c r="A2" s="18"/>
      <c r="B2" s="14" t="s">
        <v>2</v>
      </c>
      <c r="C2" s="5" t="s">
        <v>3</v>
      </c>
      <c r="D2" s="5" t="s">
        <v>7</v>
      </c>
      <c r="E2" s="5" t="s">
        <v>8</v>
      </c>
      <c r="F2" s="5" t="s">
        <v>9</v>
      </c>
      <c r="G2" s="5" t="s">
        <v>4</v>
      </c>
      <c r="H2" s="24" t="s">
        <v>5</v>
      </c>
      <c r="I2" s="24" t="s">
        <v>0</v>
      </c>
      <c r="J2" s="24" t="s">
        <v>6</v>
      </c>
      <c r="K2" s="24" t="s">
        <v>4</v>
      </c>
      <c r="L2" s="150"/>
      <c r="M2" s="91"/>
      <c r="N2" s="146"/>
      <c r="O2" s="148"/>
      <c r="P2" s="11"/>
      <c r="Q2" s="12"/>
    </row>
    <row r="3" spans="1:54" customFormat="1" x14ac:dyDescent="0.3">
      <c r="A3" s="131" t="s">
        <v>56</v>
      </c>
      <c r="B3" s="7">
        <v>50</v>
      </c>
      <c r="C3" s="51">
        <v>50</v>
      </c>
      <c r="D3" s="44">
        <f t="shared" ref="D3:D5" si="0">C3*H3/100</f>
        <v>6.65</v>
      </c>
      <c r="E3" s="44">
        <f t="shared" ref="E3:E5" si="1">C3*I3/100</f>
        <v>3.35</v>
      </c>
      <c r="F3" s="44">
        <f t="shared" ref="F3:F5" si="2">C3*J3/100</f>
        <v>34.15</v>
      </c>
      <c r="G3" s="44">
        <f t="shared" ref="G3:G5" si="3">C3*K3/100</f>
        <v>184</v>
      </c>
      <c r="H3" s="105">
        <v>13.3</v>
      </c>
      <c r="I3" s="105">
        <v>6.7</v>
      </c>
      <c r="J3" s="105">
        <v>68.3</v>
      </c>
      <c r="K3" s="105">
        <v>368</v>
      </c>
      <c r="L3" s="100">
        <f>B3*10/1000</f>
        <v>0.5</v>
      </c>
      <c r="M3" s="127"/>
      <c r="N3" s="128"/>
      <c r="O3" s="88"/>
    </row>
    <row r="4" spans="1:54" s="2" customFormat="1" x14ac:dyDescent="0.3">
      <c r="A4" s="35" t="s">
        <v>49</v>
      </c>
      <c r="B4" s="7">
        <f t="shared" ref="B4" si="4">C4*100/100</f>
        <v>50</v>
      </c>
      <c r="C4" s="51">
        <v>50</v>
      </c>
      <c r="D4" s="80">
        <f t="shared" si="0"/>
        <v>3.5</v>
      </c>
      <c r="E4" s="80">
        <f t="shared" si="1"/>
        <v>0.7</v>
      </c>
      <c r="F4" s="80">
        <f t="shared" si="2"/>
        <v>39.9</v>
      </c>
      <c r="G4" s="80">
        <f t="shared" si="3"/>
        <v>180</v>
      </c>
      <c r="H4" s="45">
        <v>7</v>
      </c>
      <c r="I4" s="45">
        <v>1.4</v>
      </c>
      <c r="J4" s="45">
        <v>79.8</v>
      </c>
      <c r="K4" s="45">
        <v>360</v>
      </c>
      <c r="L4" s="100">
        <f>B4*10/1000</f>
        <v>0.5</v>
      </c>
      <c r="N4" s="95"/>
      <c r="O4" s="88"/>
      <c r="P4" s="41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23"/>
    </row>
    <row r="5" spans="1:54" s="102" customFormat="1" x14ac:dyDescent="0.3">
      <c r="A5" s="65" t="s">
        <v>45</v>
      </c>
      <c r="B5" s="97">
        <v>25</v>
      </c>
      <c r="C5" s="97">
        <v>25</v>
      </c>
      <c r="D5" s="80">
        <f t="shared" si="0"/>
        <v>1.7749999999999999</v>
      </c>
      <c r="E5" s="80">
        <f t="shared" si="1"/>
        <v>0.45</v>
      </c>
      <c r="F5" s="80">
        <f t="shared" si="2"/>
        <v>18.75</v>
      </c>
      <c r="G5" s="80">
        <f t="shared" si="3"/>
        <v>88</v>
      </c>
      <c r="H5" s="125">
        <v>7.1</v>
      </c>
      <c r="I5" s="125">
        <v>1.8</v>
      </c>
      <c r="J5" s="125">
        <v>75</v>
      </c>
      <c r="K5" s="125">
        <v>352</v>
      </c>
      <c r="L5" s="100">
        <f>B5*10/1000</f>
        <v>0.25</v>
      </c>
      <c r="M5" s="94"/>
      <c r="N5" s="120"/>
      <c r="O5" s="88"/>
      <c r="Q5" s="76"/>
      <c r="R5" s="76"/>
    </row>
    <row r="6" spans="1:54" ht="21" customHeight="1" x14ac:dyDescent="0.3">
      <c r="A6" s="98" t="s">
        <v>35</v>
      </c>
      <c r="B6" s="69">
        <v>50</v>
      </c>
      <c r="C6" s="70">
        <v>50</v>
      </c>
      <c r="D6" s="44">
        <f>C6*H6/100</f>
        <v>6</v>
      </c>
      <c r="E6" s="44">
        <f>C6*I6/100</f>
        <v>1.65</v>
      </c>
      <c r="F6" s="44">
        <f>C6*J6/100</f>
        <v>31.9</v>
      </c>
      <c r="G6" s="44">
        <f>C6*K6/100</f>
        <v>176.5</v>
      </c>
      <c r="H6" s="105">
        <v>12</v>
      </c>
      <c r="I6" s="105">
        <v>3.3</v>
      </c>
      <c r="J6" s="105">
        <v>63.8</v>
      </c>
      <c r="K6" s="105">
        <v>353</v>
      </c>
      <c r="L6" s="106">
        <f t="shared" ref="L6:L16" si="5">B6*10/1000</f>
        <v>0.5</v>
      </c>
      <c r="M6" s="2"/>
      <c r="N6" s="95"/>
      <c r="O6" s="88"/>
    </row>
    <row r="7" spans="1:54" x14ac:dyDescent="0.3">
      <c r="A7" s="98" t="s">
        <v>33</v>
      </c>
      <c r="B7" s="7">
        <v>40</v>
      </c>
      <c r="C7" s="73">
        <v>40</v>
      </c>
      <c r="D7" s="44">
        <f t="shared" ref="D7:D8" si="6">C7*H7/100</f>
        <v>4.28</v>
      </c>
      <c r="E7" s="44">
        <f t="shared" ref="E7:E8" si="7">C7*I7/100</f>
        <v>8.64</v>
      </c>
      <c r="F7" s="44">
        <f t="shared" ref="F7:F8" si="8">C7*J7/100</f>
        <v>1.1599999999999999</v>
      </c>
      <c r="G7" s="44">
        <f t="shared" ref="G7:G8" si="9">C7*K7/100</f>
        <v>99.6</v>
      </c>
      <c r="H7" s="45">
        <v>10.7</v>
      </c>
      <c r="I7" s="45">
        <v>21.6</v>
      </c>
      <c r="J7" s="45">
        <v>2.9</v>
      </c>
      <c r="K7" s="45">
        <v>249</v>
      </c>
      <c r="L7" s="106">
        <f t="shared" si="5"/>
        <v>0.4</v>
      </c>
      <c r="M7" s="116"/>
      <c r="N7" s="86"/>
      <c r="O7" s="88"/>
      <c r="P7" s="63"/>
      <c r="Q7" s="13"/>
      <c r="R7" s="13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</row>
    <row r="8" spans="1:54" ht="31.2" x14ac:dyDescent="0.3">
      <c r="A8" s="65" t="s">
        <v>16</v>
      </c>
      <c r="B8" s="97" t="s">
        <v>60</v>
      </c>
      <c r="C8" s="97">
        <v>60</v>
      </c>
      <c r="D8" s="104">
        <f t="shared" si="6"/>
        <v>7.2</v>
      </c>
      <c r="E8" s="104">
        <f t="shared" si="7"/>
        <v>5.64</v>
      </c>
      <c r="F8" s="104">
        <f t="shared" si="8"/>
        <v>0.48</v>
      </c>
      <c r="G8" s="104">
        <f t="shared" si="9"/>
        <v>81.599999999999994</v>
      </c>
      <c r="H8" s="125">
        <v>12</v>
      </c>
      <c r="I8" s="125">
        <v>9.4</v>
      </c>
      <c r="J8" s="125">
        <v>0.8</v>
      </c>
      <c r="K8" s="125">
        <v>136</v>
      </c>
      <c r="L8" s="101">
        <v>0.6</v>
      </c>
      <c r="M8" s="94" t="s">
        <v>19</v>
      </c>
      <c r="N8" s="95"/>
      <c r="O8" s="88"/>
    </row>
    <row r="9" spans="1:54" ht="19.5" customHeight="1" x14ac:dyDescent="0.3">
      <c r="A9" s="26" t="s">
        <v>39</v>
      </c>
      <c r="B9" s="63">
        <v>20</v>
      </c>
      <c r="C9" s="63">
        <v>20</v>
      </c>
      <c r="D9" s="104">
        <f>C9*H9/100</f>
        <v>0.1</v>
      </c>
      <c r="E9" s="104">
        <f>C9*I9/100</f>
        <v>16.399999999999999</v>
      </c>
      <c r="F9" s="104">
        <f>C9*J9/100</f>
        <v>0</v>
      </c>
      <c r="G9" s="104">
        <f>C9*K9/100</f>
        <v>148.6</v>
      </c>
      <c r="H9" s="125">
        <v>0.5</v>
      </c>
      <c r="I9" s="125">
        <v>82</v>
      </c>
      <c r="J9" s="125">
        <v>0</v>
      </c>
      <c r="K9" s="125">
        <v>743</v>
      </c>
      <c r="L9" s="106">
        <f t="shared" si="5"/>
        <v>0.2</v>
      </c>
      <c r="M9" s="92"/>
      <c r="N9" s="82"/>
      <c r="O9" s="88"/>
    </row>
    <row r="10" spans="1:54" customFormat="1" ht="31.2" x14ac:dyDescent="0.3">
      <c r="A10" s="65" t="s">
        <v>58</v>
      </c>
      <c r="B10" s="97">
        <v>100</v>
      </c>
      <c r="C10" s="97">
        <v>100</v>
      </c>
      <c r="D10" s="104">
        <f t="shared" ref="D10:D16" si="10">C10*H10/100</f>
        <v>2.9</v>
      </c>
      <c r="E10" s="104">
        <f t="shared" ref="E10:E16" si="11">C10*I10/100</f>
        <v>2.5</v>
      </c>
      <c r="F10" s="104">
        <f t="shared" ref="F10:F16" si="12">C10*J10/100</f>
        <v>16</v>
      </c>
      <c r="G10" s="104">
        <f t="shared" ref="G10:G16" si="13">C10*K10/100</f>
        <v>99</v>
      </c>
      <c r="H10" s="125">
        <v>2.9</v>
      </c>
      <c r="I10" s="125">
        <v>2.5</v>
      </c>
      <c r="J10" s="125">
        <v>16</v>
      </c>
      <c r="K10" s="125">
        <v>99</v>
      </c>
      <c r="L10" s="106">
        <f t="shared" si="5"/>
        <v>1</v>
      </c>
      <c r="M10" s="13"/>
      <c r="N10" s="86"/>
      <c r="O10" s="88"/>
    </row>
    <row r="11" spans="1:54" s="2" customFormat="1" ht="46.8" x14ac:dyDescent="0.3">
      <c r="A11" s="65" t="s">
        <v>32</v>
      </c>
      <c r="B11" s="7">
        <v>20</v>
      </c>
      <c r="C11" s="7">
        <v>20</v>
      </c>
      <c r="D11" s="44">
        <f t="shared" si="10"/>
        <v>2.2000000000000002</v>
      </c>
      <c r="E11" s="44">
        <f t="shared" si="11"/>
        <v>5.2</v>
      </c>
      <c r="F11" s="44">
        <f t="shared" si="12"/>
        <v>0.32</v>
      </c>
      <c r="G11" s="44">
        <f t="shared" si="13"/>
        <v>57.4</v>
      </c>
      <c r="H11" s="125">
        <v>11</v>
      </c>
      <c r="I11" s="125">
        <v>26</v>
      </c>
      <c r="J11" s="125">
        <v>1.6</v>
      </c>
      <c r="K11" s="125">
        <v>287</v>
      </c>
      <c r="L11" s="106">
        <f t="shared" si="5"/>
        <v>0.2</v>
      </c>
      <c r="M11" s="92"/>
      <c r="N11" s="86"/>
      <c r="O11" s="88"/>
      <c r="P11" s="63"/>
      <c r="Q11" s="7"/>
      <c r="R11" s="13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23"/>
    </row>
    <row r="12" spans="1:54" s="2" customFormat="1" x14ac:dyDescent="0.3">
      <c r="A12" s="35" t="s">
        <v>40</v>
      </c>
      <c r="B12" s="43">
        <v>100</v>
      </c>
      <c r="C12" s="43">
        <v>100</v>
      </c>
      <c r="D12" s="104">
        <f t="shared" si="10"/>
        <v>3.2</v>
      </c>
      <c r="E12" s="104">
        <f t="shared" si="11"/>
        <v>2.5</v>
      </c>
      <c r="F12" s="104">
        <f t="shared" si="12"/>
        <v>4.7</v>
      </c>
      <c r="G12" s="104">
        <f t="shared" si="13"/>
        <v>54</v>
      </c>
      <c r="H12" s="105">
        <v>3.2</v>
      </c>
      <c r="I12" s="105">
        <v>2.5</v>
      </c>
      <c r="J12" s="105">
        <v>4.7</v>
      </c>
      <c r="K12" s="105">
        <v>54</v>
      </c>
      <c r="L12" s="106">
        <f t="shared" si="5"/>
        <v>1</v>
      </c>
      <c r="M12" s="92"/>
      <c r="N12" s="82"/>
      <c r="O12" s="88"/>
      <c r="P12" s="41"/>
      <c r="Q12" s="4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23"/>
    </row>
    <row r="13" spans="1:54" customFormat="1" x14ac:dyDescent="0.3">
      <c r="A13" s="99" t="s">
        <v>47</v>
      </c>
      <c r="B13" s="49">
        <f>C13*100/66</f>
        <v>40.909090909090907</v>
      </c>
      <c r="C13" s="51">
        <v>27</v>
      </c>
      <c r="D13" s="44">
        <f t="shared" si="10"/>
        <v>1.4850000000000001</v>
      </c>
      <c r="E13" s="44">
        <f t="shared" si="11"/>
        <v>0.18899999999999997</v>
      </c>
      <c r="F13" s="44">
        <f t="shared" si="12"/>
        <v>1.9980000000000002</v>
      </c>
      <c r="G13" s="44">
        <f t="shared" si="13"/>
        <v>19.98</v>
      </c>
      <c r="H13" s="45">
        <v>5.5</v>
      </c>
      <c r="I13" s="45">
        <v>0.7</v>
      </c>
      <c r="J13" s="45">
        <v>7.4</v>
      </c>
      <c r="K13" s="45">
        <v>74</v>
      </c>
      <c r="L13" s="106">
        <f t="shared" si="5"/>
        <v>0.40909090909090906</v>
      </c>
      <c r="M13" s="2"/>
      <c r="N13" s="95"/>
      <c r="O13" s="88"/>
    </row>
    <row r="14" spans="1:54" x14ac:dyDescent="0.3">
      <c r="A14" s="103" t="s">
        <v>24</v>
      </c>
      <c r="B14" s="43">
        <f>C14*100/80</f>
        <v>100</v>
      </c>
      <c r="C14" s="97">
        <v>80</v>
      </c>
      <c r="D14" s="104">
        <f>C14*H14/100</f>
        <v>2.4</v>
      </c>
      <c r="E14" s="104">
        <f>C14*I14/100</f>
        <v>0.32</v>
      </c>
      <c r="F14" s="104">
        <f>C14*J14/100</f>
        <v>1.92</v>
      </c>
      <c r="G14" s="104">
        <f>C14*K14/100</f>
        <v>19.920000000000002</v>
      </c>
      <c r="H14" s="125">
        <v>3</v>
      </c>
      <c r="I14" s="125">
        <v>0.4</v>
      </c>
      <c r="J14" s="125">
        <v>2.4</v>
      </c>
      <c r="K14" s="125">
        <v>24.9</v>
      </c>
      <c r="L14" s="106">
        <f t="shared" si="5"/>
        <v>1</v>
      </c>
      <c r="M14" s="13" t="s">
        <v>25</v>
      </c>
      <c r="N14" s="84"/>
      <c r="O14" s="85"/>
    </row>
    <row r="15" spans="1:54" x14ac:dyDescent="0.3">
      <c r="A15" s="99" t="s">
        <v>22</v>
      </c>
      <c r="B15" s="36">
        <f>C15*100/80</f>
        <v>100</v>
      </c>
      <c r="C15" s="72">
        <v>80</v>
      </c>
      <c r="D15" s="44">
        <f t="shared" si="10"/>
        <v>0.64</v>
      </c>
      <c r="E15" s="44">
        <f t="shared" si="11"/>
        <v>0.32</v>
      </c>
      <c r="F15" s="44">
        <f t="shared" si="12"/>
        <v>7.2</v>
      </c>
      <c r="G15" s="44">
        <f t="shared" si="13"/>
        <v>30.4</v>
      </c>
      <c r="H15" s="45">
        <v>0.8</v>
      </c>
      <c r="I15" s="45">
        <v>0.4</v>
      </c>
      <c r="J15" s="45">
        <v>9</v>
      </c>
      <c r="K15" s="45">
        <v>38</v>
      </c>
      <c r="L15" s="106">
        <f t="shared" si="5"/>
        <v>1</v>
      </c>
      <c r="N15" s="86"/>
      <c r="O15" s="88"/>
    </row>
    <row r="16" spans="1:54" x14ac:dyDescent="0.3">
      <c r="A16" s="35" t="s">
        <v>23</v>
      </c>
      <c r="B16" s="36">
        <f>C16*100/85</f>
        <v>100</v>
      </c>
      <c r="C16" s="43">
        <v>85</v>
      </c>
      <c r="D16" s="44">
        <f t="shared" si="10"/>
        <v>0.34</v>
      </c>
      <c r="E16" s="44">
        <f t="shared" si="11"/>
        <v>0.68</v>
      </c>
      <c r="F16" s="44">
        <f t="shared" si="12"/>
        <v>8.3300000000000018</v>
      </c>
      <c r="G16" s="44">
        <f t="shared" si="13"/>
        <v>40.799999999999997</v>
      </c>
      <c r="H16" s="105">
        <v>0.4</v>
      </c>
      <c r="I16" s="105">
        <v>0.8</v>
      </c>
      <c r="J16" s="105">
        <v>9.8000000000000007</v>
      </c>
      <c r="K16" s="105">
        <v>48</v>
      </c>
      <c r="L16" s="106">
        <f t="shared" si="5"/>
        <v>1</v>
      </c>
      <c r="M16" s="92"/>
      <c r="N16" s="86"/>
      <c r="O16" s="88"/>
      <c r="P16" s="63"/>
      <c r="Q16" s="13"/>
      <c r="R16" s="13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</row>
    <row r="17" spans="1:53" x14ac:dyDescent="0.3">
      <c r="A17" s="29" t="s">
        <v>15</v>
      </c>
      <c r="B17" s="53"/>
      <c r="C17" s="53"/>
      <c r="D17" s="109">
        <f>SUM(D3:D16)</f>
        <v>42.670000000000009</v>
      </c>
      <c r="E17" s="109">
        <f>SUM(E3:E16)</f>
        <v>48.539000000000001</v>
      </c>
      <c r="F17" s="109">
        <f>SUM(F3:F16)</f>
        <v>166.80799999999994</v>
      </c>
      <c r="G17" s="109">
        <f>SUM(G3:G16)</f>
        <v>1279.8000000000004</v>
      </c>
      <c r="H17" s="59"/>
      <c r="I17" s="59"/>
      <c r="J17" s="59"/>
      <c r="K17" s="59"/>
      <c r="L17" s="79">
        <f>SUM(L3:L16)</f>
        <v>8.5590909090909086</v>
      </c>
      <c r="M17" s="79"/>
      <c r="N17" s="78"/>
      <c r="O17" s="109">
        <f>SUM(O3:O16)</f>
        <v>0</v>
      </c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</row>
    <row r="18" spans="1:53" s="32" customFormat="1" ht="30" customHeight="1" x14ac:dyDescent="0.3">
      <c r="A18" s="34" t="s">
        <v>27</v>
      </c>
      <c r="B18" s="13"/>
      <c r="C18" s="13"/>
      <c r="D18" s="63" t="s">
        <v>28</v>
      </c>
      <c r="E18" s="63" t="s">
        <v>29</v>
      </c>
      <c r="F18" s="63" t="s">
        <v>30</v>
      </c>
      <c r="G18" s="63" t="s">
        <v>31</v>
      </c>
      <c r="H18" s="13"/>
      <c r="I18" s="13"/>
      <c r="J18" s="13"/>
      <c r="K18" s="13"/>
      <c r="L18" s="13"/>
      <c r="M18" s="40"/>
    </row>
    <row r="20" spans="1:53" x14ac:dyDescent="0.3">
      <c r="A20" s="38" t="s">
        <v>64</v>
      </c>
    </row>
    <row r="22" spans="1:53" x14ac:dyDescent="0.3">
      <c r="A22" s="89"/>
      <c r="B22" s="89"/>
      <c r="C22" s="89"/>
      <c r="D22" s="89"/>
      <c r="E22" s="89"/>
      <c r="F22" s="89"/>
      <c r="G22" s="89"/>
      <c r="H22" s="89"/>
    </row>
  </sheetData>
  <mergeCells count="6">
    <mergeCell ref="O1:O2"/>
    <mergeCell ref="B1:C1"/>
    <mergeCell ref="D1:F1"/>
    <mergeCell ref="H1:K1"/>
    <mergeCell ref="L1:L2"/>
    <mergeCell ref="N1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B24"/>
  <sheetViews>
    <sheetView workbookViewId="0">
      <selection activeCell="N12" sqref="N12"/>
    </sheetView>
  </sheetViews>
  <sheetFormatPr defaultColWidth="8.77734375" defaultRowHeight="15.6" x14ac:dyDescent="0.3"/>
  <cols>
    <col min="1" max="1" width="26.5546875" style="103" customWidth="1"/>
    <col min="2" max="11" width="8.77734375" style="103"/>
    <col min="12" max="12" width="13.5546875" style="103" customWidth="1"/>
    <col min="13" max="13" width="6.77734375" style="103" customWidth="1"/>
    <col min="14" max="14" width="12.6640625" style="103" customWidth="1"/>
    <col min="15" max="15" width="11.77734375" style="103" customWidth="1"/>
    <col min="16" max="16384" width="8.77734375" style="103"/>
  </cols>
  <sheetData>
    <row r="1" spans="1:54" s="2" customFormat="1" ht="31.5" customHeight="1" x14ac:dyDescent="0.3">
      <c r="A1" s="17" t="s">
        <v>1</v>
      </c>
      <c r="B1" s="142" t="s">
        <v>14</v>
      </c>
      <c r="C1" s="142"/>
      <c r="D1" s="151" t="s">
        <v>11</v>
      </c>
      <c r="E1" s="151"/>
      <c r="F1" s="151"/>
      <c r="G1" s="126" t="s">
        <v>12</v>
      </c>
      <c r="H1" s="151" t="s">
        <v>10</v>
      </c>
      <c r="I1" s="151"/>
      <c r="J1" s="151"/>
      <c r="K1" s="151"/>
      <c r="L1" s="149" t="s">
        <v>62</v>
      </c>
      <c r="M1" s="124"/>
      <c r="N1" s="145" t="s">
        <v>52</v>
      </c>
      <c r="O1" s="147" t="s">
        <v>53</v>
      </c>
      <c r="P1" s="103"/>
      <c r="Q1" s="103"/>
    </row>
    <row r="2" spans="1:54" s="1" customFormat="1" ht="16.2" thickBot="1" x14ac:dyDescent="0.35">
      <c r="A2" s="18"/>
      <c r="B2" s="14" t="s">
        <v>2</v>
      </c>
      <c r="C2" s="5" t="s">
        <v>3</v>
      </c>
      <c r="D2" s="5" t="s">
        <v>7</v>
      </c>
      <c r="E2" s="5" t="s">
        <v>8</v>
      </c>
      <c r="F2" s="5" t="s">
        <v>9</v>
      </c>
      <c r="G2" s="5" t="s">
        <v>4</v>
      </c>
      <c r="H2" s="24" t="s">
        <v>5</v>
      </c>
      <c r="I2" s="24" t="s">
        <v>0</v>
      </c>
      <c r="J2" s="24" t="s">
        <v>6</v>
      </c>
      <c r="K2" s="24" t="s">
        <v>4</v>
      </c>
      <c r="L2" s="150"/>
      <c r="M2" s="91"/>
      <c r="N2" s="146"/>
      <c r="O2" s="148"/>
      <c r="P2" s="11"/>
      <c r="Q2" s="12"/>
    </row>
    <row r="3" spans="1:54" customFormat="1" x14ac:dyDescent="0.3">
      <c r="A3" s="131" t="s">
        <v>56</v>
      </c>
      <c r="B3" s="7">
        <v>45</v>
      </c>
      <c r="C3" s="51">
        <v>45</v>
      </c>
      <c r="D3" s="44">
        <f t="shared" ref="D3:D5" si="0">C3*H3/100</f>
        <v>5.9850000000000003</v>
      </c>
      <c r="E3" s="44">
        <f t="shared" ref="E3:E5" si="1">C3*I3/100</f>
        <v>3.0150000000000001</v>
      </c>
      <c r="F3" s="44">
        <f t="shared" ref="F3:F5" si="2">C3*J3/100</f>
        <v>30.734999999999999</v>
      </c>
      <c r="G3" s="44">
        <f t="shared" ref="G3:G5" si="3">C3*K3/100</f>
        <v>165.6</v>
      </c>
      <c r="H3" s="105">
        <v>13.3</v>
      </c>
      <c r="I3" s="105">
        <v>6.7</v>
      </c>
      <c r="J3" s="105">
        <v>68.3</v>
      </c>
      <c r="K3" s="105">
        <v>368</v>
      </c>
      <c r="L3" s="100">
        <f>B3*11/1000</f>
        <v>0.495</v>
      </c>
      <c r="M3" s="127"/>
      <c r="N3" s="128"/>
      <c r="O3" s="88"/>
    </row>
    <row r="4" spans="1:54" s="2" customFormat="1" x14ac:dyDescent="0.3">
      <c r="A4" s="35" t="s">
        <v>49</v>
      </c>
      <c r="B4" s="7">
        <v>45</v>
      </c>
      <c r="C4" s="51">
        <v>45</v>
      </c>
      <c r="D4" s="44">
        <f t="shared" si="0"/>
        <v>3.15</v>
      </c>
      <c r="E4" s="44">
        <f t="shared" si="1"/>
        <v>0.62999999999999989</v>
      </c>
      <c r="F4" s="44">
        <f t="shared" si="2"/>
        <v>35.909999999999997</v>
      </c>
      <c r="G4" s="44">
        <f t="shared" si="3"/>
        <v>162</v>
      </c>
      <c r="H4" s="45">
        <v>7</v>
      </c>
      <c r="I4" s="45">
        <v>1.4</v>
      </c>
      <c r="J4" s="45">
        <v>79.8</v>
      </c>
      <c r="K4" s="45">
        <v>360</v>
      </c>
      <c r="L4" s="100">
        <f t="shared" ref="L4:L8" si="4">B4*11/1000</f>
        <v>0.495</v>
      </c>
      <c r="N4" s="95"/>
      <c r="O4" s="88"/>
      <c r="P4" s="41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23"/>
    </row>
    <row r="5" spans="1:54" s="102" customFormat="1" x14ac:dyDescent="0.3">
      <c r="A5" s="65" t="s">
        <v>45</v>
      </c>
      <c r="B5" s="97">
        <v>23</v>
      </c>
      <c r="C5" s="97">
        <v>23</v>
      </c>
      <c r="D5" s="44">
        <f t="shared" si="0"/>
        <v>1.6329999999999998</v>
      </c>
      <c r="E5" s="44">
        <f t="shared" si="1"/>
        <v>0.41399999999999998</v>
      </c>
      <c r="F5" s="44">
        <f t="shared" si="2"/>
        <v>17.25</v>
      </c>
      <c r="G5" s="44">
        <f t="shared" si="3"/>
        <v>80.959999999999994</v>
      </c>
      <c r="H5" s="125">
        <v>7.1</v>
      </c>
      <c r="I5" s="125">
        <v>1.8</v>
      </c>
      <c r="J5" s="125">
        <v>75</v>
      </c>
      <c r="K5" s="125">
        <v>352</v>
      </c>
      <c r="L5" s="100">
        <f t="shared" si="4"/>
        <v>0.253</v>
      </c>
      <c r="M5" s="94"/>
      <c r="N5" s="120"/>
      <c r="O5" s="88"/>
      <c r="Q5" s="76"/>
      <c r="R5" s="76"/>
    </row>
    <row r="6" spans="1:54" x14ac:dyDescent="0.3">
      <c r="A6" s="102" t="s">
        <v>20</v>
      </c>
      <c r="B6" s="110">
        <v>9</v>
      </c>
      <c r="C6" s="110">
        <v>9</v>
      </c>
      <c r="D6" s="104">
        <f>C6*H6/100</f>
        <v>2.0249999999999999</v>
      </c>
      <c r="E6" s="104">
        <f>C6*I6/100</f>
        <v>4.41</v>
      </c>
      <c r="F6" s="104">
        <f>C6*J6/100</f>
        <v>1.9350000000000001</v>
      </c>
      <c r="G6" s="104">
        <f>C6*K6/100</f>
        <v>55.98</v>
      </c>
      <c r="H6" s="108">
        <v>22.5</v>
      </c>
      <c r="I6" s="108">
        <v>49</v>
      </c>
      <c r="J6" s="108">
        <v>21.5</v>
      </c>
      <c r="K6" s="108">
        <v>622</v>
      </c>
      <c r="L6" s="100">
        <f t="shared" si="4"/>
        <v>9.9000000000000005E-2</v>
      </c>
      <c r="M6" s="117"/>
      <c r="N6" s="96"/>
      <c r="O6" s="88"/>
    </row>
    <row r="7" spans="1:54" ht="21" customHeight="1" x14ac:dyDescent="0.3">
      <c r="A7" s="98" t="s">
        <v>35</v>
      </c>
      <c r="B7" s="69">
        <v>45</v>
      </c>
      <c r="C7" s="70">
        <v>45</v>
      </c>
      <c r="D7" s="44">
        <f>C7*H7/100</f>
        <v>5.4</v>
      </c>
      <c r="E7" s="44">
        <f>C7*I7/100</f>
        <v>1.4850000000000001</v>
      </c>
      <c r="F7" s="44">
        <f>C7*J7/100</f>
        <v>28.71</v>
      </c>
      <c r="G7" s="44">
        <f>C7*K7/100</f>
        <v>158.85</v>
      </c>
      <c r="H7" s="105">
        <v>12</v>
      </c>
      <c r="I7" s="105">
        <v>3.3</v>
      </c>
      <c r="J7" s="105">
        <v>63.8</v>
      </c>
      <c r="K7" s="105">
        <v>353</v>
      </c>
      <c r="L7" s="100">
        <f t="shared" si="4"/>
        <v>0.495</v>
      </c>
      <c r="M7" s="2"/>
      <c r="N7" s="95"/>
      <c r="O7" s="88"/>
    </row>
    <row r="8" spans="1:54" x14ac:dyDescent="0.3">
      <c r="A8" s="98" t="s">
        <v>33</v>
      </c>
      <c r="B8" s="7">
        <v>36</v>
      </c>
      <c r="C8" s="73">
        <v>36</v>
      </c>
      <c r="D8" s="44">
        <f t="shared" ref="D8:D9" si="5">C8*H8/100</f>
        <v>3.8519999999999999</v>
      </c>
      <c r="E8" s="44">
        <f t="shared" ref="E8:E9" si="6">C8*I8/100</f>
        <v>7.7759999999999998</v>
      </c>
      <c r="F8" s="44">
        <f t="shared" ref="F8:F9" si="7">C8*J8/100</f>
        <v>1.0439999999999998</v>
      </c>
      <c r="G8" s="44">
        <f t="shared" ref="G8:G9" si="8">C8*K8/100</f>
        <v>89.64</v>
      </c>
      <c r="H8" s="45">
        <v>10.7</v>
      </c>
      <c r="I8" s="45">
        <v>21.6</v>
      </c>
      <c r="J8" s="45">
        <v>2.9</v>
      </c>
      <c r="K8" s="45">
        <v>249</v>
      </c>
      <c r="L8" s="100">
        <f t="shared" si="4"/>
        <v>0.39600000000000002</v>
      </c>
      <c r="M8" s="116"/>
      <c r="N8" s="86"/>
      <c r="O8" s="88"/>
      <c r="P8" s="63"/>
      <c r="Q8" s="13"/>
      <c r="R8" s="13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</row>
    <row r="9" spans="1:54" ht="31.2" x14ac:dyDescent="0.3">
      <c r="A9" s="65" t="s">
        <v>16</v>
      </c>
      <c r="B9" s="97" t="s">
        <v>60</v>
      </c>
      <c r="C9" s="97">
        <v>60</v>
      </c>
      <c r="D9" s="104">
        <f t="shared" si="5"/>
        <v>7.2</v>
      </c>
      <c r="E9" s="104">
        <f t="shared" si="6"/>
        <v>5.64</v>
      </c>
      <c r="F9" s="104">
        <f t="shared" si="7"/>
        <v>0.48</v>
      </c>
      <c r="G9" s="104">
        <f t="shared" si="8"/>
        <v>81.599999999999994</v>
      </c>
      <c r="H9" s="125">
        <v>12</v>
      </c>
      <c r="I9" s="125">
        <v>9.4</v>
      </c>
      <c r="J9" s="125">
        <v>0.8</v>
      </c>
      <c r="K9" s="125">
        <v>136</v>
      </c>
      <c r="L9" s="100">
        <v>0.6</v>
      </c>
      <c r="M9" s="94" t="s">
        <v>19</v>
      </c>
      <c r="N9" s="95"/>
      <c r="O9" s="88"/>
    </row>
    <row r="10" spans="1:54" ht="19.5" customHeight="1" x14ac:dyDescent="0.3">
      <c r="A10" s="26" t="s">
        <v>39</v>
      </c>
      <c r="B10" s="63">
        <v>18</v>
      </c>
      <c r="C10" s="63">
        <v>18</v>
      </c>
      <c r="D10" s="104">
        <f>C10*H10/100</f>
        <v>0.09</v>
      </c>
      <c r="E10" s="104">
        <f>C10*I10/100</f>
        <v>14.76</v>
      </c>
      <c r="F10" s="104">
        <f>C10*J10/100</f>
        <v>0</v>
      </c>
      <c r="G10" s="104">
        <f>C10*K10/100</f>
        <v>133.74</v>
      </c>
      <c r="H10" s="125">
        <v>0.5</v>
      </c>
      <c r="I10" s="125">
        <v>82</v>
      </c>
      <c r="J10" s="125">
        <v>0</v>
      </c>
      <c r="K10" s="125">
        <v>743</v>
      </c>
      <c r="L10" s="100">
        <f>B10*11/1000</f>
        <v>0.19800000000000001</v>
      </c>
      <c r="M10" s="92"/>
      <c r="N10" s="82"/>
      <c r="O10" s="88"/>
    </row>
    <row r="11" spans="1:54" customFormat="1" ht="31.2" x14ac:dyDescent="0.3">
      <c r="A11" s="65" t="s">
        <v>58</v>
      </c>
      <c r="B11" s="97">
        <v>91</v>
      </c>
      <c r="C11" s="97">
        <v>91</v>
      </c>
      <c r="D11" s="104">
        <f t="shared" ref="D11:D18" si="9">C11*H11/100</f>
        <v>2.6389999999999998</v>
      </c>
      <c r="E11" s="104">
        <f t="shared" ref="E11:E18" si="10">C11*I11/100</f>
        <v>2.2749999999999999</v>
      </c>
      <c r="F11" s="104">
        <f t="shared" ref="F11:F18" si="11">C11*J11/100</f>
        <v>14.56</v>
      </c>
      <c r="G11" s="104">
        <f t="shared" ref="G11:G18" si="12">C11*K11/100</f>
        <v>90.09</v>
      </c>
      <c r="H11" s="125">
        <v>2.9</v>
      </c>
      <c r="I11" s="125">
        <v>2.5</v>
      </c>
      <c r="J11" s="125">
        <v>16</v>
      </c>
      <c r="K11" s="125">
        <v>99</v>
      </c>
      <c r="L11" s="100">
        <f t="shared" ref="L11:L18" si="13">B11*11/1000</f>
        <v>1.0009999999999999</v>
      </c>
      <c r="M11" s="13"/>
      <c r="N11" s="86"/>
      <c r="O11" s="88"/>
    </row>
    <row r="12" spans="1:54" s="2" customFormat="1" ht="46.8" x14ac:dyDescent="0.3">
      <c r="A12" s="65" t="s">
        <v>32</v>
      </c>
      <c r="B12" s="7">
        <v>18</v>
      </c>
      <c r="C12" s="7">
        <v>18</v>
      </c>
      <c r="D12" s="44">
        <f t="shared" si="9"/>
        <v>1.98</v>
      </c>
      <c r="E12" s="44">
        <f t="shared" si="10"/>
        <v>4.68</v>
      </c>
      <c r="F12" s="44">
        <f t="shared" si="11"/>
        <v>0.28800000000000003</v>
      </c>
      <c r="G12" s="44">
        <f t="shared" si="12"/>
        <v>51.66</v>
      </c>
      <c r="H12" s="125">
        <v>11</v>
      </c>
      <c r="I12" s="125">
        <v>26</v>
      </c>
      <c r="J12" s="125">
        <v>1.6</v>
      </c>
      <c r="K12" s="125">
        <v>287</v>
      </c>
      <c r="L12" s="100">
        <f t="shared" si="13"/>
        <v>0.19800000000000001</v>
      </c>
      <c r="M12" s="92"/>
      <c r="N12" s="86"/>
      <c r="O12" s="88"/>
      <c r="P12" s="63"/>
      <c r="Q12" s="7"/>
      <c r="R12" s="13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23"/>
    </row>
    <row r="13" spans="1:54" s="32" customFormat="1" ht="31.2" x14ac:dyDescent="0.3">
      <c r="A13" s="99" t="s">
        <v>42</v>
      </c>
      <c r="B13" s="43">
        <v>14</v>
      </c>
      <c r="C13" s="50">
        <v>14</v>
      </c>
      <c r="D13" s="104">
        <f t="shared" si="9"/>
        <v>0.81200000000000006</v>
      </c>
      <c r="E13" s="104">
        <f t="shared" si="10"/>
        <v>0.84</v>
      </c>
      <c r="F13" s="104">
        <f t="shared" si="11"/>
        <v>2.3240000000000003</v>
      </c>
      <c r="G13" s="104">
        <f t="shared" si="12"/>
        <v>20.16</v>
      </c>
      <c r="H13" s="105">
        <v>5.8</v>
      </c>
      <c r="I13" s="105">
        <v>6</v>
      </c>
      <c r="J13" s="105">
        <v>16.600000000000001</v>
      </c>
      <c r="K13" s="105">
        <v>144</v>
      </c>
      <c r="L13" s="100">
        <f t="shared" si="13"/>
        <v>0.154</v>
      </c>
      <c r="M13" s="92"/>
      <c r="N13" s="82"/>
      <c r="O13" s="88"/>
    </row>
    <row r="14" spans="1:54" s="2" customFormat="1" x14ac:dyDescent="0.3">
      <c r="A14" s="35" t="s">
        <v>40</v>
      </c>
      <c r="B14" s="43">
        <v>91</v>
      </c>
      <c r="C14" s="43">
        <v>91</v>
      </c>
      <c r="D14" s="104">
        <f t="shared" si="9"/>
        <v>2.9119999999999999</v>
      </c>
      <c r="E14" s="104">
        <f t="shared" si="10"/>
        <v>2.2749999999999999</v>
      </c>
      <c r="F14" s="104">
        <f t="shared" si="11"/>
        <v>4.2770000000000001</v>
      </c>
      <c r="G14" s="104">
        <f t="shared" si="12"/>
        <v>49.14</v>
      </c>
      <c r="H14" s="105">
        <v>3.2</v>
      </c>
      <c r="I14" s="105">
        <v>2.5</v>
      </c>
      <c r="J14" s="105">
        <v>4.7</v>
      </c>
      <c r="K14" s="105">
        <v>54</v>
      </c>
      <c r="L14" s="100">
        <f t="shared" si="13"/>
        <v>1.0009999999999999</v>
      </c>
      <c r="M14" s="92"/>
      <c r="N14" s="82"/>
      <c r="O14" s="88"/>
      <c r="P14" s="41"/>
      <c r="Q14" s="41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23"/>
    </row>
    <row r="15" spans="1:54" customFormat="1" x14ac:dyDescent="0.3">
      <c r="A15" s="99" t="s">
        <v>47</v>
      </c>
      <c r="B15" s="49">
        <f>C15*100/66</f>
        <v>36.363636363636367</v>
      </c>
      <c r="C15" s="51">
        <v>24</v>
      </c>
      <c r="D15" s="44">
        <f t="shared" si="9"/>
        <v>1.32</v>
      </c>
      <c r="E15" s="44">
        <f t="shared" si="10"/>
        <v>0.16799999999999998</v>
      </c>
      <c r="F15" s="44">
        <f t="shared" si="11"/>
        <v>1.7760000000000002</v>
      </c>
      <c r="G15" s="44">
        <f t="shared" si="12"/>
        <v>17.760000000000002</v>
      </c>
      <c r="H15" s="45">
        <v>5.5</v>
      </c>
      <c r="I15" s="45">
        <v>0.7</v>
      </c>
      <c r="J15" s="45">
        <v>7.4</v>
      </c>
      <c r="K15" s="45">
        <v>74</v>
      </c>
      <c r="L15" s="100">
        <f t="shared" si="13"/>
        <v>0.40000000000000008</v>
      </c>
      <c r="M15" s="2"/>
      <c r="N15" s="95"/>
      <c r="O15" s="88"/>
    </row>
    <row r="16" spans="1:54" x14ac:dyDescent="0.3">
      <c r="A16" s="103" t="s">
        <v>24</v>
      </c>
      <c r="B16" s="43">
        <f>C16*100/80</f>
        <v>91.25</v>
      </c>
      <c r="C16" s="97">
        <v>73</v>
      </c>
      <c r="D16" s="104">
        <f>C16*H16/100</f>
        <v>2.19</v>
      </c>
      <c r="E16" s="104">
        <f>C16*I16/100</f>
        <v>0.29200000000000004</v>
      </c>
      <c r="F16" s="104">
        <f>C16*J16/100</f>
        <v>1.7519999999999998</v>
      </c>
      <c r="G16" s="104">
        <f>C16*K16/100</f>
        <v>18.177</v>
      </c>
      <c r="H16" s="125">
        <v>3</v>
      </c>
      <c r="I16" s="125">
        <v>0.4</v>
      </c>
      <c r="J16" s="125">
        <v>2.4</v>
      </c>
      <c r="K16" s="125">
        <v>24.9</v>
      </c>
      <c r="L16" s="100">
        <f t="shared" si="13"/>
        <v>1.0037499999999999</v>
      </c>
      <c r="M16" s="13" t="s">
        <v>25</v>
      </c>
      <c r="N16" s="84"/>
      <c r="O16" s="88"/>
    </row>
    <row r="17" spans="1:53" x14ac:dyDescent="0.3">
      <c r="A17" s="99" t="s">
        <v>22</v>
      </c>
      <c r="B17" s="36">
        <f>C17*100/80</f>
        <v>91.25</v>
      </c>
      <c r="C17" s="72">
        <v>73</v>
      </c>
      <c r="D17" s="44">
        <f t="shared" si="9"/>
        <v>0.58400000000000007</v>
      </c>
      <c r="E17" s="44">
        <f t="shared" si="10"/>
        <v>0.29200000000000004</v>
      </c>
      <c r="F17" s="44">
        <f t="shared" si="11"/>
        <v>6.57</v>
      </c>
      <c r="G17" s="44">
        <f t="shared" si="12"/>
        <v>27.74</v>
      </c>
      <c r="H17" s="45">
        <v>0.8</v>
      </c>
      <c r="I17" s="45">
        <v>0.4</v>
      </c>
      <c r="J17" s="45">
        <v>9</v>
      </c>
      <c r="K17" s="45">
        <v>38</v>
      </c>
      <c r="L17" s="100">
        <f t="shared" si="13"/>
        <v>1.0037499999999999</v>
      </c>
      <c r="N17" s="86"/>
      <c r="O17" s="88"/>
    </row>
    <row r="18" spans="1:53" x14ac:dyDescent="0.3">
      <c r="A18" s="35" t="s">
        <v>23</v>
      </c>
      <c r="B18" s="36">
        <f>C18*100/85</f>
        <v>90.588235294117652</v>
      </c>
      <c r="C18" s="43">
        <v>77</v>
      </c>
      <c r="D18" s="44">
        <f t="shared" si="9"/>
        <v>0.308</v>
      </c>
      <c r="E18" s="44">
        <f t="shared" si="10"/>
        <v>0.61599999999999999</v>
      </c>
      <c r="F18" s="44">
        <f t="shared" si="11"/>
        <v>7.5460000000000003</v>
      </c>
      <c r="G18" s="44">
        <f t="shared" si="12"/>
        <v>36.96</v>
      </c>
      <c r="H18" s="105">
        <v>0.4</v>
      </c>
      <c r="I18" s="105">
        <v>0.8</v>
      </c>
      <c r="J18" s="105">
        <v>9.8000000000000007</v>
      </c>
      <c r="K18" s="105">
        <v>48</v>
      </c>
      <c r="L18" s="100">
        <f t="shared" si="13"/>
        <v>0.99647058823529411</v>
      </c>
      <c r="M18" s="92"/>
      <c r="N18" s="86"/>
      <c r="O18" s="88"/>
      <c r="P18" s="63"/>
      <c r="Q18" s="13"/>
      <c r="R18" s="13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</row>
    <row r="19" spans="1:53" x14ac:dyDescent="0.3">
      <c r="A19" s="29" t="s">
        <v>15</v>
      </c>
      <c r="B19" s="53"/>
      <c r="C19" s="53"/>
      <c r="D19" s="109">
        <f>SUM(D3:D18)</f>
        <v>42.079999999999991</v>
      </c>
      <c r="E19" s="109">
        <f>SUM(E3:E18)</f>
        <v>49.568000000000005</v>
      </c>
      <c r="F19" s="109">
        <f>SUM(F3:F18)</f>
        <v>155.15700000000001</v>
      </c>
      <c r="G19" s="109">
        <f>SUM(G3:G18)</f>
        <v>1240.0570000000002</v>
      </c>
      <c r="H19" s="59"/>
      <c r="I19" s="59"/>
      <c r="J19" s="59"/>
      <c r="K19" s="59"/>
      <c r="L19" s="79">
        <f>SUM(L3:L18)</f>
        <v>8.7889705882352942</v>
      </c>
      <c r="M19" s="79"/>
      <c r="N19" s="78"/>
      <c r="O19" s="109">
        <f>SUM(O3:O18)</f>
        <v>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</row>
    <row r="20" spans="1:53" s="32" customFormat="1" ht="30" customHeight="1" x14ac:dyDescent="0.3">
      <c r="A20" s="34" t="s">
        <v>27</v>
      </c>
      <c r="B20" s="13"/>
      <c r="C20" s="13"/>
      <c r="D20" s="63" t="s">
        <v>28</v>
      </c>
      <c r="E20" s="63" t="s">
        <v>29</v>
      </c>
      <c r="F20" s="63" t="s">
        <v>30</v>
      </c>
      <c r="G20" s="63" t="s">
        <v>31</v>
      </c>
      <c r="H20" s="13"/>
      <c r="I20" s="13"/>
      <c r="J20" s="13"/>
      <c r="K20" s="13"/>
      <c r="L20" s="13"/>
      <c r="M20" s="40"/>
    </row>
    <row r="22" spans="1:53" x14ac:dyDescent="0.3">
      <c r="A22" s="38" t="s">
        <v>63</v>
      </c>
    </row>
    <row r="24" spans="1:53" x14ac:dyDescent="0.3">
      <c r="A24" s="89"/>
      <c r="B24" s="89"/>
      <c r="C24" s="89"/>
      <c r="D24" s="89"/>
      <c r="E24" s="89"/>
      <c r="F24" s="89"/>
      <c r="G24" s="89"/>
      <c r="H24" s="89"/>
    </row>
  </sheetData>
  <mergeCells count="6">
    <mergeCell ref="O1:O2"/>
    <mergeCell ref="B1:C1"/>
    <mergeCell ref="D1:F1"/>
    <mergeCell ref="H1:K1"/>
    <mergeCell ref="L1:L2"/>
    <mergeCell ref="N1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7</vt:i4>
      </vt:variant>
    </vt:vector>
  </HeadingPairs>
  <TitlesOfParts>
    <vt:vector size="7" baseType="lpstr">
      <vt:lpstr>1.paka_5 dienām</vt:lpstr>
      <vt:lpstr>2.paka_5 dienām</vt:lpstr>
      <vt:lpstr>3.paka_5 dienām</vt:lpstr>
      <vt:lpstr>4.paka_7 dienām</vt:lpstr>
      <vt:lpstr>5.paka_8 dienām</vt:lpstr>
      <vt:lpstr>6.paka_10 dienām</vt:lpstr>
      <vt:lpstr>7.paka_11 dienām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Ilva Lazda</dc:creator>
  <cp:lastModifiedBy>Kristīne Graudumniece</cp:lastModifiedBy>
  <dcterms:created xsi:type="dcterms:W3CDTF">2020-01-17T13:23:50Z</dcterms:created>
  <dcterms:modified xsi:type="dcterms:W3CDTF">2021-10-01T10:59:51Z</dcterms:modified>
</cp:coreProperties>
</file>